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s\Жемчужина дона\Калькулятор 395\"/>
    </mc:Choice>
  </mc:AlternateContent>
  <workbookProtection workbookAlgorithmName="SHA-512" workbookHashValue="/8H+i6PHk5RG44ECo10DeWqS51ADFxeIO0tiLnqJCW1n/cx9u8HVQEMz5Zjs/pMm5Vgef5ad4OlOD96dBYo1sw==" workbookSaltValue="K4oYu1Ohcu9Aoo09A9xqHw==" workbookSpinCount="100000" lockStructure="1"/>
  <bookViews>
    <workbookView xWindow="0" yWindow="0" windowWidth="24000" windowHeight="8835"/>
  </bookViews>
  <sheets>
    <sheet name="395 ГК РФ" sheetId="1" r:id="rId1"/>
  </sheets>
  <definedNames>
    <definedName name="_xlnm.Print_Area" localSheetId="0">'395 ГК РФ'!$A$1:$AH$26</definedName>
  </definedNames>
  <calcPr calcId="152511"/>
</workbook>
</file>

<file path=xl/calcChain.xml><?xml version="1.0" encoding="utf-8"?>
<calcChain xmlns="http://schemas.openxmlformats.org/spreadsheetml/2006/main">
  <c r="U5" i="1" l="1"/>
  <c r="U6" i="1"/>
  <c r="AF6" i="1" s="1"/>
  <c r="U7" i="1"/>
  <c r="U8" i="1"/>
  <c r="U9" i="1"/>
  <c r="U10" i="1"/>
  <c r="U11" i="1"/>
  <c r="U12" i="1"/>
  <c r="U13" i="1"/>
  <c r="U14" i="1"/>
  <c r="AF14" i="1" s="1"/>
  <c r="U15" i="1"/>
  <c r="U16" i="1"/>
  <c r="U17" i="1"/>
  <c r="U18" i="1"/>
  <c r="U19" i="1"/>
  <c r="U20" i="1"/>
  <c r="U21" i="1"/>
  <c r="U22" i="1"/>
  <c r="AF22" i="1" s="1"/>
  <c r="U23" i="1"/>
  <c r="U24" i="1"/>
  <c r="V5" i="1"/>
  <c r="V6" i="1"/>
  <c r="V7" i="1"/>
  <c r="AF7" i="1" s="1"/>
  <c r="V8" i="1"/>
  <c r="AF8" i="1" s="1"/>
  <c r="V9" i="1"/>
  <c r="V10" i="1"/>
  <c r="V11" i="1"/>
  <c r="AF11" i="1" s="1"/>
  <c r="V12" i="1"/>
  <c r="AF12" i="1" s="1"/>
  <c r="V13" i="1"/>
  <c r="V14" i="1"/>
  <c r="V15" i="1"/>
  <c r="AF15" i="1" s="1"/>
  <c r="V16" i="1"/>
  <c r="AF16" i="1" s="1"/>
  <c r="V17" i="1"/>
  <c r="V18" i="1"/>
  <c r="V19" i="1"/>
  <c r="AF19" i="1" s="1"/>
  <c r="V20" i="1"/>
  <c r="AF20" i="1" s="1"/>
  <c r="V21" i="1"/>
  <c r="V22" i="1"/>
  <c r="V23" i="1"/>
  <c r="AF23" i="1" s="1"/>
  <c r="V24" i="1"/>
  <c r="AF24" i="1" s="1"/>
  <c r="W5" i="1"/>
  <c r="W6" i="1"/>
  <c r="W7" i="1"/>
  <c r="W8" i="1"/>
  <c r="AG8" i="1" s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AG5" i="1"/>
  <c r="AG6" i="1"/>
  <c r="AG7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F5" i="1"/>
  <c r="AF9" i="1"/>
  <c r="AF10" i="1"/>
  <c r="AF13" i="1"/>
  <c r="AF17" i="1"/>
  <c r="AF18" i="1"/>
  <c r="AF21" i="1"/>
  <c r="AF4" i="1"/>
  <c r="U4" i="1"/>
  <c r="V4" i="1"/>
  <c r="X4" i="1"/>
  <c r="W4" i="1"/>
  <c r="AB5" i="1" l="1"/>
  <c r="Y6" i="1"/>
  <c r="Z6" i="1"/>
  <c r="AC6" i="1"/>
  <c r="AD6" i="1"/>
  <c r="AA8" i="1"/>
  <c r="AB8" i="1"/>
  <c r="AE8" i="1"/>
  <c r="Y9" i="1"/>
  <c r="Z9" i="1"/>
  <c r="AA9" i="1"/>
  <c r="AB9" i="1"/>
  <c r="AC9" i="1"/>
  <c r="AD9" i="1"/>
  <c r="AE9" i="1"/>
  <c r="Y10" i="1"/>
  <c r="Z10" i="1"/>
  <c r="AA10" i="1"/>
  <c r="AB10" i="1"/>
  <c r="AC10" i="1"/>
  <c r="AD10" i="1"/>
  <c r="AE10" i="1"/>
  <c r="Y11" i="1"/>
  <c r="Z11" i="1"/>
  <c r="AA11" i="1"/>
  <c r="AB11" i="1"/>
  <c r="AC11" i="1"/>
  <c r="AD11" i="1"/>
  <c r="AE11" i="1"/>
  <c r="Y12" i="1"/>
  <c r="Z12" i="1"/>
  <c r="AA12" i="1"/>
  <c r="AB12" i="1"/>
  <c r="AC12" i="1"/>
  <c r="AD12" i="1"/>
  <c r="AE12" i="1"/>
  <c r="Y13" i="1"/>
  <c r="Z13" i="1"/>
  <c r="AA13" i="1"/>
  <c r="AB13" i="1"/>
  <c r="AC13" i="1"/>
  <c r="AD13" i="1"/>
  <c r="AE13" i="1"/>
  <c r="Y14" i="1"/>
  <c r="Z14" i="1"/>
  <c r="AA14" i="1"/>
  <c r="AB14" i="1"/>
  <c r="AC14" i="1"/>
  <c r="AD14" i="1"/>
  <c r="AE14" i="1"/>
  <c r="Y15" i="1"/>
  <c r="Z15" i="1"/>
  <c r="AA15" i="1"/>
  <c r="AB15" i="1"/>
  <c r="AC15" i="1"/>
  <c r="AD15" i="1"/>
  <c r="AE15" i="1"/>
  <c r="Y16" i="1"/>
  <c r="Z16" i="1"/>
  <c r="AA16" i="1"/>
  <c r="AB16" i="1"/>
  <c r="AC16" i="1"/>
  <c r="AD16" i="1"/>
  <c r="AE16" i="1"/>
  <c r="Y17" i="1"/>
  <c r="Z17" i="1"/>
  <c r="AA17" i="1"/>
  <c r="AB17" i="1"/>
  <c r="AC17" i="1"/>
  <c r="AD17" i="1"/>
  <c r="AE17" i="1"/>
  <c r="Y18" i="1"/>
  <c r="Z18" i="1"/>
  <c r="AA18" i="1"/>
  <c r="AB18" i="1"/>
  <c r="AC18" i="1"/>
  <c r="AD18" i="1"/>
  <c r="AE18" i="1"/>
  <c r="Y19" i="1"/>
  <c r="Z19" i="1"/>
  <c r="AA19" i="1"/>
  <c r="AB19" i="1"/>
  <c r="AC19" i="1"/>
  <c r="AD19" i="1"/>
  <c r="AE19" i="1"/>
  <c r="Y20" i="1"/>
  <c r="Z20" i="1"/>
  <c r="AA20" i="1"/>
  <c r="AB20" i="1"/>
  <c r="AC20" i="1"/>
  <c r="AD20" i="1"/>
  <c r="AE20" i="1"/>
  <c r="Y21" i="1"/>
  <c r="Z21" i="1"/>
  <c r="AA21" i="1"/>
  <c r="AB21" i="1"/>
  <c r="AC21" i="1"/>
  <c r="AD21" i="1"/>
  <c r="AE21" i="1"/>
  <c r="Y22" i="1"/>
  <c r="Y23" i="1"/>
  <c r="Y24" i="1"/>
  <c r="S5" i="1"/>
  <c r="AE5" i="1" s="1"/>
  <c r="S6" i="1"/>
  <c r="AE6" i="1" s="1"/>
  <c r="S7" i="1"/>
  <c r="AE7" i="1" s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Q5" i="1"/>
  <c r="AD5" i="1" s="1"/>
  <c r="Q6" i="1"/>
  <c r="Q7" i="1"/>
  <c r="AD7" i="1" s="1"/>
  <c r="Q8" i="1"/>
  <c r="AD8" i="1" s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O5" i="1"/>
  <c r="AC5" i="1" s="1"/>
  <c r="O6" i="1"/>
  <c r="O7" i="1"/>
  <c r="AC7" i="1" s="1"/>
  <c r="O8" i="1"/>
  <c r="AC8" i="1" s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M5" i="1"/>
  <c r="M6" i="1"/>
  <c r="AB6" i="1" s="1"/>
  <c r="M7" i="1"/>
  <c r="AB7" i="1" s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K5" i="1"/>
  <c r="AA5" i="1" s="1"/>
  <c r="K6" i="1"/>
  <c r="AA6" i="1" s="1"/>
  <c r="K7" i="1"/>
  <c r="AA7" i="1" s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I5" i="1"/>
  <c r="Z5" i="1" s="1"/>
  <c r="I6" i="1"/>
  <c r="I7" i="1"/>
  <c r="Z7" i="1" s="1"/>
  <c r="I8" i="1"/>
  <c r="Z8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F5" i="1"/>
  <c r="Y5" i="1" s="1"/>
  <c r="F6" i="1"/>
  <c r="F7" i="1"/>
  <c r="Y7" i="1" s="1"/>
  <c r="F8" i="1"/>
  <c r="Y8" i="1" s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O4" i="1"/>
  <c r="M4" i="1"/>
  <c r="K4" i="1"/>
  <c r="I4" i="1"/>
  <c r="S4" i="1"/>
  <c r="AE4" i="1" s="1"/>
  <c r="Q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AE22" i="1" s="1"/>
  <c r="T23" i="1"/>
  <c r="AE23" i="1" s="1"/>
  <c r="T24" i="1"/>
  <c r="AE24" i="1" s="1"/>
  <c r="AG4" i="1"/>
  <c r="T4" i="1"/>
  <c r="AD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AD22" i="1" s="1"/>
  <c r="R23" i="1"/>
  <c r="AD23" i="1" s="1"/>
  <c r="R24" i="1"/>
  <c r="AD24" i="1" s="1"/>
  <c r="R4" i="1"/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AC22" i="1" s="1"/>
  <c r="P23" i="1"/>
  <c r="AC23" i="1" s="1"/>
  <c r="P24" i="1"/>
  <c r="AC24" i="1" s="1"/>
  <c r="P4" i="1"/>
  <c r="AC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AB22" i="1" s="1"/>
  <c r="N23" i="1"/>
  <c r="AB23" i="1" s="1"/>
  <c r="N24" i="1"/>
  <c r="AB24" i="1" s="1"/>
  <c r="N4" i="1"/>
  <c r="AB4" i="1" l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AA22" i="1" s="1"/>
  <c r="L23" i="1"/>
  <c r="AA23" i="1" s="1"/>
  <c r="L24" i="1"/>
  <c r="AA24" i="1" s="1"/>
  <c r="L4" i="1"/>
  <c r="AA4" i="1" s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Z22" i="1" s="1"/>
  <c r="J23" i="1"/>
  <c r="Z23" i="1" s="1"/>
  <c r="J24" i="1"/>
  <c r="Z24" i="1" s="1"/>
  <c r="J4" i="1"/>
  <c r="H24" i="1" l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E5" i="1"/>
  <c r="Z4" i="1"/>
  <c r="H4" i="1"/>
  <c r="F4" i="1"/>
  <c r="Y4" i="1" s="1"/>
  <c r="E4" i="1"/>
  <c r="AH7" i="1" l="1"/>
  <c r="AH9" i="1"/>
  <c r="AH11" i="1"/>
  <c r="AH12" i="1"/>
  <c r="AH13" i="1"/>
  <c r="AH14" i="1"/>
  <c r="AH15" i="1"/>
  <c r="AH16" i="1"/>
  <c r="AH17" i="1"/>
  <c r="AH19" i="1"/>
  <c r="AH20" i="1"/>
  <c r="AH21" i="1"/>
  <c r="AH22" i="1"/>
  <c r="AH23" i="1"/>
  <c r="AH24" i="1"/>
  <c r="AH6" i="1"/>
  <c r="AH8" i="1"/>
  <c r="AH10" i="1"/>
  <c r="AH18" i="1"/>
  <c r="AH5" i="1"/>
  <c r="AH4" i="1"/>
  <c r="AH25" i="1" l="1"/>
</calcChain>
</file>

<file path=xl/sharedStrings.xml><?xml version="1.0" encoding="utf-8"?>
<sst xmlns="http://schemas.openxmlformats.org/spreadsheetml/2006/main" count="69" uniqueCount="40">
  <si>
    <t>Ведите исходные данные здесь</t>
  </si>
  <si>
    <t>Расчёт процента по 395 ГК РФ по периодам</t>
  </si>
  <si>
    <t>Общая сумма процентов</t>
  </si>
  <si>
    <t>Начало периода</t>
  </si>
  <si>
    <t>Окончание периода</t>
  </si>
  <si>
    <t>Сумма, руб.</t>
  </si>
  <si>
    <t>период до 1 июня 2015</t>
  </si>
  <si>
    <t>общий период (всего дней)</t>
  </si>
  <si>
    <t>Федеральный округ</t>
  </si>
  <si>
    <t>Центральный</t>
  </si>
  <si>
    <t>Южный</t>
  </si>
  <si>
    <t>Северо-Западный</t>
  </si>
  <si>
    <t>Дальневосточный</t>
  </si>
  <si>
    <t>Сибирский</t>
  </si>
  <si>
    <t>Уральский</t>
  </si>
  <si>
    <t>Приволжский</t>
  </si>
  <si>
    <t>Северо-Кавказский</t>
  </si>
  <si>
    <t>Крымский</t>
  </si>
  <si>
    <t>Округа России</t>
  </si>
  <si>
    <t>Ставка для округа</t>
  </si>
  <si>
    <t>Ставка для РФ</t>
  </si>
  <si>
    <t>Подсчёт периодов и информация о ставках (для сведения)</t>
  </si>
  <si>
    <t>Юридическая фирма ООО "АПТ "Магистр"
Все виды юридических услуг
Ростов-на-Дону, ул. Красноармейская, 143 АГ, офис 501.
(863) 279-70-65</t>
  </si>
  <si>
    <t>общий период после 1.06.15</t>
  </si>
  <si>
    <t>С 1 по 14 июня 2015</t>
  </si>
  <si>
    <t>С 15 июня по 14 июля 2015</t>
  </si>
  <si>
    <t>С 15 июля по 16 авг. 2015</t>
  </si>
  <si>
    <t>С 17 авг. по 14 сент. 2015</t>
  </si>
  <si>
    <t>С 15 сент. по 14 окт. 2015</t>
  </si>
  <si>
    <t>до 1 июня 2015</t>
  </si>
  <si>
    <t>с 1 по 14 июня 2015</t>
  </si>
  <si>
    <t>с 15 июня по 14 июля 2015</t>
  </si>
  <si>
    <t>с 15 июля по 16 авг. 2015</t>
  </si>
  <si>
    <t>с 17 авг. по 14 сен. 2015</t>
  </si>
  <si>
    <t>с 15 сент. по 14 окт. 2015</t>
  </si>
  <si>
    <t>С 15 окт. по 16 ноя. 2015</t>
  </si>
  <si>
    <t>с 15 окт. По 16 ноя. 2015</t>
  </si>
  <si>
    <t>С 15 дек. 2015</t>
  </si>
  <si>
    <t>С 17 ноя. По 14 дек. 2015</t>
  </si>
  <si>
    <t>с 15 дек.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</si>
</sst>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7" x14ac:knownFonts="1">
    <font>
      <sz val="11"/>
      <color rgb="FF000000"/>
      <name val="Calibri"/>
    </font>
    <font>
      <sz val="11"/>
      <color rgb="FF000000"/>
      <name val="Calibri"/>
    </font>
    <font>
      <b/>
      <sz val="12"/>
      <color theme="4" tint="-0.249977111117893"/>
      <name val="Garamond"/>
      <family val="1"/>
      <charset val="204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0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9" tint="0.59999389629810485"/>
        <bgColor rgb="FFD9D2E9"/>
      </patternFill>
    </fill>
    <fill>
      <patternFill patternType="solid">
        <fgColor rgb="FFFFFF00"/>
        <bgColor rgb="FFEFEFEF"/>
      </patternFill>
    </fill>
    <fill>
      <patternFill patternType="solid">
        <fgColor rgb="FFFFFF00"/>
        <bgColor rgb="FFC9DAF8"/>
      </patternFill>
    </fill>
    <fill>
      <patternFill patternType="solid">
        <fgColor rgb="FFFFFF00"/>
        <bgColor rgb="FFD9D2E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9EAD3"/>
      </patternFill>
    </fill>
    <fill>
      <patternFill patternType="solid">
        <fgColor theme="2" tint="-9.9978637043366805E-2"/>
        <bgColor rgb="FFD9EAD3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 applyFont="1" applyAlignment="1"/>
    <xf numFmtId="0" fontId="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10" fontId="6" fillId="3" borderId="5" xfId="1" applyNumberFormat="1" applyFont="1" applyFill="1" applyBorder="1" applyAlignment="1" applyProtection="1">
      <alignment horizontal="center" vertical="center" wrapText="1"/>
      <protection hidden="1"/>
    </xf>
    <xf numFmtId="1" fontId="6" fillId="3" borderId="5" xfId="0" applyNumberFormat="1" applyFont="1" applyFill="1" applyBorder="1" applyAlignment="1" applyProtection="1">
      <alignment horizontal="center" vertical="center" wrapText="1"/>
      <protection hidden="1"/>
    </xf>
    <xf numFmtId="4" fontId="6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4" fontId="5" fillId="12" borderId="5" xfId="0" applyNumberFormat="1" applyFont="1" applyFill="1" applyBorder="1" applyAlignment="1">
      <alignment horizontal="center" vertical="center" wrapText="1"/>
    </xf>
    <xf numFmtId="4" fontId="5" fillId="12" borderId="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164" fontId="6" fillId="4" borderId="16" xfId="0" applyNumberFormat="1" applyFont="1" applyFill="1" applyBorder="1" applyAlignment="1">
      <alignment horizontal="center" vertical="center" wrapText="1"/>
    </xf>
    <xf numFmtId="164" fontId="6" fillId="4" borderId="17" xfId="0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 applyProtection="1">
      <alignment horizontal="center" vertical="center" wrapText="1"/>
    </xf>
    <xf numFmtId="14" fontId="6" fillId="4" borderId="14" xfId="0" applyNumberFormat="1" applyFont="1" applyFill="1" applyBorder="1" applyAlignment="1" applyProtection="1">
      <alignment horizontal="center" vertical="center" wrapText="1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10" borderId="2" xfId="0" applyFont="1" applyFill="1" applyBorder="1"/>
    <xf numFmtId="0" fontId="4" fillId="10" borderId="3" xfId="0" applyFont="1" applyFill="1" applyBorder="1"/>
    <xf numFmtId="0" fontId="5" fillId="11" borderId="4" xfId="0" applyFont="1" applyFill="1" applyBorder="1" applyAlignment="1">
      <alignment horizontal="center" vertical="center" wrapText="1"/>
    </xf>
    <xf numFmtId="0" fontId="4" fillId="10" borderId="6" xfId="0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4</xdr:col>
      <xdr:colOff>448207</xdr:colOff>
      <xdr:row>0</xdr:row>
      <xdr:rowOff>1047883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3810532" cy="95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2"/>
  <sheetViews>
    <sheetView showGridLines="0" tabSelected="1" zoomScale="70" zoomScaleNormal="70" zoomScaleSheetLayoutView="55" zoomScalePageLayoutView="40" workbookViewId="0">
      <selection activeCell="V8" sqref="V8"/>
    </sheetView>
  </sheetViews>
  <sheetFormatPr defaultColWidth="15.140625" defaultRowHeight="15" customHeight="1" x14ac:dyDescent="0.25"/>
  <cols>
    <col min="1" max="1" width="11.28515625" customWidth="1"/>
    <col min="2" max="2" width="12" customWidth="1"/>
    <col min="3" max="3" width="9.42578125" customWidth="1"/>
    <col min="4" max="4" width="19.42578125" customWidth="1"/>
    <col min="5" max="5" width="12.28515625" customWidth="1"/>
    <col min="6" max="6" width="9.42578125" customWidth="1"/>
    <col min="7" max="7" width="7.5703125" customWidth="1"/>
    <col min="8" max="8" width="10.5703125" hidden="1" customWidth="1"/>
    <col min="9" max="9" width="8.140625" customWidth="1"/>
    <col min="10" max="10" width="7.7109375" customWidth="1"/>
    <col min="11" max="11" width="9.7109375" customWidth="1"/>
    <col min="12" max="12" width="8.42578125" customWidth="1"/>
    <col min="13" max="13" width="9.140625" customWidth="1"/>
    <col min="14" max="14" width="8.5703125" customWidth="1"/>
    <col min="15" max="15" width="9" customWidth="1"/>
    <col min="16" max="16" width="8.5703125" customWidth="1"/>
    <col min="17" max="17" width="8.7109375" customWidth="1"/>
    <col min="18" max="18" width="8.5703125" customWidth="1"/>
    <col min="19" max="19" width="8.85546875" customWidth="1"/>
    <col min="20" max="20" width="8.5703125" customWidth="1"/>
    <col min="21" max="21" width="9.140625" customWidth="1"/>
    <col min="22" max="22" width="8.5703125" customWidth="1"/>
    <col min="23" max="23" width="8.42578125" customWidth="1"/>
    <col min="24" max="24" width="9.28515625" customWidth="1"/>
    <col min="25" max="25" width="11" customWidth="1"/>
    <col min="26" max="26" width="12" customWidth="1"/>
    <col min="27" max="27" width="12.85546875" customWidth="1"/>
    <col min="28" max="28" width="12.28515625" customWidth="1"/>
    <col min="29" max="32" width="12" customWidth="1"/>
    <col min="33" max="33" width="11.28515625" customWidth="1"/>
    <col min="34" max="34" width="14.85546875" customWidth="1"/>
    <col min="35" max="39" width="18.42578125" customWidth="1"/>
    <col min="40" max="40" width="15.42578125" customWidth="1"/>
    <col min="41" max="46" width="7.5703125" customWidth="1"/>
  </cols>
  <sheetData>
    <row r="1" spans="1:46" ht="84.75" customHeight="1" x14ac:dyDescent="0.25">
      <c r="A1" s="30"/>
      <c r="B1" s="30"/>
      <c r="C1" s="30"/>
      <c r="D1" s="30"/>
      <c r="E1" s="30"/>
      <c r="F1" s="31" t="s">
        <v>22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46" ht="21" customHeight="1" thickBot="1" x14ac:dyDescent="0.3">
      <c r="A2" s="32" t="s">
        <v>0</v>
      </c>
      <c r="B2" s="33"/>
      <c r="C2" s="33"/>
      <c r="D2" s="34"/>
      <c r="E2" s="35" t="s">
        <v>21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38" t="s">
        <v>1</v>
      </c>
      <c r="Z2" s="39"/>
      <c r="AA2" s="39"/>
      <c r="AB2" s="39"/>
      <c r="AC2" s="39"/>
      <c r="AD2" s="39"/>
      <c r="AE2" s="39"/>
      <c r="AF2" s="39"/>
      <c r="AG2" s="40"/>
      <c r="AH2" s="41" t="s">
        <v>2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1"/>
      <c r="AT2" s="1"/>
    </row>
    <row r="3" spans="1:46" ht="52.5" customHeight="1" x14ac:dyDescent="0.25">
      <c r="A3" s="19" t="s">
        <v>3</v>
      </c>
      <c r="B3" s="20" t="s">
        <v>4</v>
      </c>
      <c r="C3" s="20" t="s">
        <v>5</v>
      </c>
      <c r="D3" s="21" t="s">
        <v>8</v>
      </c>
      <c r="E3" s="17" t="s">
        <v>7</v>
      </c>
      <c r="F3" s="3" t="s">
        <v>6</v>
      </c>
      <c r="G3" s="3" t="s">
        <v>20</v>
      </c>
      <c r="H3" s="3" t="s">
        <v>23</v>
      </c>
      <c r="I3" s="3" t="s">
        <v>24</v>
      </c>
      <c r="J3" s="3" t="s">
        <v>19</v>
      </c>
      <c r="K3" s="3" t="s">
        <v>25</v>
      </c>
      <c r="L3" s="3" t="s">
        <v>19</v>
      </c>
      <c r="M3" s="3" t="s">
        <v>26</v>
      </c>
      <c r="N3" s="3" t="s">
        <v>19</v>
      </c>
      <c r="O3" s="3" t="s">
        <v>27</v>
      </c>
      <c r="P3" s="3" t="s">
        <v>19</v>
      </c>
      <c r="Q3" s="3" t="s">
        <v>28</v>
      </c>
      <c r="R3" s="3" t="s">
        <v>19</v>
      </c>
      <c r="S3" s="3" t="s">
        <v>35</v>
      </c>
      <c r="T3" s="3" t="s">
        <v>19</v>
      </c>
      <c r="U3" s="3" t="s">
        <v>38</v>
      </c>
      <c r="V3" s="3" t="s">
        <v>19</v>
      </c>
      <c r="W3" s="3" t="s">
        <v>37</v>
      </c>
      <c r="X3" s="3" t="s">
        <v>19</v>
      </c>
      <c r="Y3" s="4" t="s">
        <v>29</v>
      </c>
      <c r="Z3" s="4" t="s">
        <v>30</v>
      </c>
      <c r="AA3" s="4" t="s">
        <v>31</v>
      </c>
      <c r="AB3" s="4" t="s">
        <v>32</v>
      </c>
      <c r="AC3" s="4" t="s">
        <v>33</v>
      </c>
      <c r="AD3" s="4" t="s">
        <v>34</v>
      </c>
      <c r="AE3" s="4" t="s">
        <v>36</v>
      </c>
      <c r="AF3" s="4" t="s">
        <v>38</v>
      </c>
      <c r="AG3" s="4" t="s">
        <v>39</v>
      </c>
      <c r="AH3" s="42"/>
      <c r="AI3" s="2"/>
      <c r="AJ3" s="2"/>
      <c r="AK3" s="2"/>
      <c r="AL3" s="2"/>
      <c r="AM3" s="2"/>
      <c r="AN3" s="2"/>
      <c r="AO3" s="2"/>
      <c r="AP3" s="2"/>
      <c r="AQ3" s="2"/>
      <c r="AR3" s="2"/>
      <c r="AS3" s="1"/>
      <c r="AT3" s="1"/>
    </row>
    <row r="4" spans="1:46" x14ac:dyDescent="0.25">
      <c r="A4" s="22">
        <v>42125</v>
      </c>
      <c r="B4" s="5">
        <v>42354</v>
      </c>
      <c r="C4" s="6">
        <v>150000</v>
      </c>
      <c r="D4" s="23" t="s">
        <v>10</v>
      </c>
      <c r="E4" s="18">
        <f t="shared" ref="E4:E24" si="0">DAYS360(A4,B4)</f>
        <v>225</v>
      </c>
      <c r="F4" s="7">
        <f t="shared" ref="F4:F24" si="1">IF(A4&lt;42156,IF(B4&lt;42156,DAYS360(A4,B4),DAYS360(A4,42156)),"0")</f>
        <v>30</v>
      </c>
      <c r="G4" s="8">
        <v>8.2500000000000004E-2</v>
      </c>
      <c r="H4" s="7">
        <f t="shared" ref="H4:H24" si="2">IF(B4&gt;=42156,IF(A4&lt;42156,DAYS360(42156,B4),DAYS360(A4,B4)),"0")</f>
        <v>195</v>
      </c>
      <c r="I4" s="7">
        <f>IF(A4&lt;42155,IF(B4&gt;=42155,IF(A4&lt;42155,IF(B4&gt;=42169,DAYS360(42155,42169),DAYS360(42155,B4)),"0"),"0"),IF(A4&lt;42169,IF(A4&gt;=42155,IF(B4&gt;=42169,DAYS360(A4,42169),DAYS360(A4,B4)),"0"),"0"))</f>
        <v>14</v>
      </c>
      <c r="J4" s="8">
        <f>IF(D4="Центральный",11.8%,"0")+IF(D4="Северо-Западный",11.44%,"0")+IF(D4="Южный",11.24%,"0")+IF(D4="Северо-Кавказский",10.46%,"0")+IF(D4="Приволжский",11.15%,"0")+IF(D4="Уральский",11.27%,"0")+IF(D4="Сибирский",10.89%,"0")+IF(D4="Дальневосточный",11.2%,"0")+IF(D4="Крымский",14.18%,"0")</f>
        <v>0.1124</v>
      </c>
      <c r="K4" s="16">
        <f>IF(A4&lt;42169,IF(B4&gt;=42169,IF(A4&lt;42169,IF(B4&gt;=42199,DAYS360(42169,42199),DAYS360(42169,B4)),"0"),"0"),IF(A4&lt;42199,IF(A4&gt;=42169,IF(B4&gt;=42199,DAYS360(A4,42199),DAYS360(A4,B4)),"0"),"0"))</f>
        <v>30</v>
      </c>
      <c r="L4" s="8">
        <f>IF(D4="Центральный",11.7%,"0")+IF(D4="Северо-Западный",11.37%,"0")+IF(D4="Южный",11.19%,"0")+IF(D4="Северо-Кавказский",10.7%,"0")+IF(D4="Приволжский",11.16%,"0")+IF(D4="Уральский",11.14%,"0")+IF(D4="Сибирский",10.81%,"0")+IF(D4="Дальневосточный",11.18%,"0")+IF(D4="Крымский",13.31%,"0")</f>
        <v>0.1119</v>
      </c>
      <c r="M4" s="16">
        <f>IF(A4&lt;42199,IF(B4&gt;=42199,IF(A4&lt;42199,IF(B4&gt;=42232,DAYS360(42199,42232),DAYS360(42199,B4)),"0"),"0"),IF(A4&lt;42232,IF(A4&gt;=42199,IF(B4&gt;=42232,DAYS360(A4,42232),DAYS360(A4,B4)),"0"),"0"))</f>
        <v>32</v>
      </c>
      <c r="N4" s="8">
        <f>IF(D4="Центральный",10.74%,"0")+IF(D4="Северо-Западный",10.36%,"0")+IF(D4="Южный",10.25%,"0")+IF(D4="Северо-Кавказский",9.64%,"0")+IF(D4="Приволжский",10.14%,"0")+IF(D4="Уральский",10.12%,"0")+IF(D4="Сибирский",9.89%,"0")+IF(D4="Дальневосточный",10.4%,"0")+IF(D4="Крымский",9.89%,"0")</f>
        <v>0.10249999999999999</v>
      </c>
      <c r="O4" s="16">
        <f>IF(A4&lt;42232,IF(B4&gt;=42232,IF(A4&lt;42232,IF(B4&gt;=42261,DAYS360(42232,42261),DAYS360(42232,B4)),"0"),"0"),IF(A4&lt;42261,IF(A4&gt;=42232,IF(B4&gt;=42261,DAYS360(A4,42261),DAYS360(A4,B4)),"0"),"0"))</f>
        <v>28</v>
      </c>
      <c r="P4" s="8">
        <f>IF(D4="Центральный",10.51%,"0")+IF(D4="Северо-Западный",10.11%,"0")+IF(D4="Южный",10.14%,"0")+IF(D4="Северо-Кавказский",9.49%,"0")+IF(D4="Приволжский",10.12%,"0")+IF(D4="Уральский",9.96%,"0")+IF(D4="Сибирский",9.75%,"0")+IF(D4="Дальневосточный",10%,"0")+IF(D4="Крымский",9.07%,"0")</f>
        <v>0.1014</v>
      </c>
      <c r="Q4" s="16">
        <f>IF(A4&lt;42261,IF(B4&gt;=42261,IF(A4&lt;42261,IF(B4&gt;=42291,DAYS360(42261,42291),DAYS360(42261,B4)),"0"),"0"),IF(A4&lt;42291,IF(A4&gt;=42261,IF(B4&gt;=42291,DAYS360(A4,42291),DAYS360(A4,B4)),"0"),"0"))</f>
        <v>30</v>
      </c>
      <c r="R4" s="8">
        <f>IF(D4="Центральный",9.91%,"0")+IF(D4="Северо-Западный",9.55%,"0")+IF(D4="Южный",9.52%,"0")+IF(D4="Северо-Кавказский",9%,"0")+IF(D4="Приволжский",9.59%,"0")+IF(D4="Уральский",9.5%,"0")+IF(D4="Сибирский",9.21%,"0")+IF(D4="Дальневосточный",9.71%,"0")+IF(D4="Крымский",8.53%,"0")</f>
        <v>9.5199999999999993E-2</v>
      </c>
      <c r="S4" s="16">
        <f>IF(A4&lt;42291,IF(B4&gt;=42291,IF(A4&lt;42291,IF(B4&gt;=42324,DAYS360(42291,42324),DAYS360(42291,B4)),"0"),"0"),IF(A4&lt;42324,IF(A4&gt;=42291,IF(B4&gt;=42324,DAYS360(A4,42324),DAYS360(A4,B4)),"0"),"0"))</f>
        <v>32</v>
      </c>
      <c r="T4" s="8">
        <f>IF(D4="Центральный",9.49%,"0")+IF(D4="Северо-Западный",9.29%,"0")+IF(D4="Южный",9.17%,"0")+IF(D4="Северо-Кавказский",8.72%,"0")+IF(D4="Приволжский",9.24%,"0")+IF(D4="Уральский",9.09%,"0")+IF(D4="Сибирский",9.02%,"0")+IF(D4="Дальневосточный",9.46%,"0")+IF(D4="Крымский",8.17%,"0")</f>
        <v>9.1700000000000004E-2</v>
      </c>
      <c r="U4" s="16">
        <f>IF(A4&lt;42324,IF(B4&gt;=42324,IF(A4&lt;42324,IF(B4&gt;=42352,DAYS360(42324,42352),DAYS360(42324,B4)),"0"),"0"),IF(A4&lt;42352,IF(A4&gt;=42324,IF(B4&gt;=42352,DAYS360(A4,42352),DAYS360(A4,B4)),"0"),"0"))</f>
        <v>28</v>
      </c>
      <c r="V4" s="8">
        <f>IF(D4="Центральный",9.39%,"0")+IF(D4="Северо-Западный",9.25%,"0")+IF(D4="Южный",9.11%,"0")+IF(D4="Северо-Кавказский",8.73%,"0")+IF(D4="Приволжский",9.15%,"0")+IF(D4="Уральский",9.2%,"0")+IF(D4="Сибирский",9%,"0")+IF(D4="Дальневосточный",9.26%,"0")+IF(D4="Крымский",7.75%,"0")</f>
        <v>9.11E-2</v>
      </c>
      <c r="W4" s="9">
        <f>IF(B4&gt;=42352,IF(A4&gt;=42352,DAYS360(A4,B4),DAYS360(42352,B4)),"0")</f>
        <v>2</v>
      </c>
      <c r="X4" s="8">
        <f>IF(D4="Центральный",7.32%,"0")+IF(D4="Северо-Западный",7.08%,"0")+IF(D4="Южный",6.93%,"0")+IF(D4="Северо-Кавказский",6.34%,"0")+IF(D4="Приволжский",7.07%,"0")+IF(D4="Уральский",7.44%,"0")+IF(D4="Сибирский",7.18%,"0")+IF(D4="Дальневосточный",7.64%,"0")+IF(D4="Крымский",8.09%,"0")</f>
        <v>6.93E-2</v>
      </c>
      <c r="Y4" s="10">
        <f>C4*F4*(G4/360)</f>
        <v>1031.25</v>
      </c>
      <c r="Z4" s="10">
        <f>C4*I4*(J4/360)</f>
        <v>655.66666666666663</v>
      </c>
      <c r="AA4" s="10">
        <f>C4*K4*(L4/360)</f>
        <v>1398.75</v>
      </c>
      <c r="AB4" s="10">
        <f>C4*M4*(N4/360)</f>
        <v>1366.6666666666665</v>
      </c>
      <c r="AC4" s="10">
        <f>C4*O4*(P4/360)</f>
        <v>1183</v>
      </c>
      <c r="AD4" s="10">
        <f>C4*Q4*(R4/360)</f>
        <v>1190</v>
      </c>
      <c r="AE4" s="10">
        <f>C4*S4*(T4/360)</f>
        <v>1222.6666666666665</v>
      </c>
      <c r="AF4" s="10">
        <f>C4*U4*(V4/360)</f>
        <v>1062.8333333333335</v>
      </c>
      <c r="AG4" s="10">
        <f>C4*W4*(X4/360)</f>
        <v>57.75</v>
      </c>
      <c r="AH4" s="15">
        <f>SUM(Y4:AG4)</f>
        <v>9168.5833333333339</v>
      </c>
      <c r="AI4" s="2"/>
      <c r="AJ4" s="2"/>
      <c r="AK4" s="2"/>
      <c r="AL4" s="2"/>
      <c r="AM4" s="2"/>
      <c r="AN4" s="11" t="s">
        <v>18</v>
      </c>
      <c r="AO4" s="2"/>
      <c r="AP4" s="2"/>
      <c r="AQ4" s="2"/>
      <c r="AR4" s="2"/>
      <c r="AS4" s="1"/>
      <c r="AT4" s="1"/>
    </row>
    <row r="5" spans="1:46" x14ac:dyDescent="0.25">
      <c r="A5" s="22">
        <v>42126</v>
      </c>
      <c r="B5" s="5">
        <v>42326</v>
      </c>
      <c r="C5" s="6">
        <v>150000</v>
      </c>
      <c r="D5" s="23" t="s">
        <v>10</v>
      </c>
      <c r="E5" s="18">
        <f t="shared" si="0"/>
        <v>196</v>
      </c>
      <c r="F5" s="7">
        <f t="shared" si="1"/>
        <v>29</v>
      </c>
      <c r="G5" s="8">
        <v>8.2500000000000004E-2</v>
      </c>
      <c r="H5" s="7">
        <f t="shared" si="2"/>
        <v>167</v>
      </c>
      <c r="I5" s="7">
        <f t="shared" ref="I5:I24" si="3">IF(A5&lt;42155,IF(B5&gt;=42155,IF(A5&lt;42155,IF(B5&gt;=42169,DAYS360(42155,42169),DAYS360(42155,B5)),"0"),"0"),IF(A5&lt;42169,IF(A5&gt;=42155,IF(B5&gt;=42169,DAYS360(A5,42169),DAYS360(A5,B5)),"0"),"0"))</f>
        <v>14</v>
      </c>
      <c r="J5" s="8">
        <f t="shared" ref="J5:J24" si="4">IF(D5="Центральный",11.8%,"0")+IF(D5="Северо-Западный",11.44%,"0")+IF(D5="Южный",11.24%,"0")+IF(D5="Северо-Кавказский",10.46%,"0")+IF(D5="Приволжский",11.15%,"0")+IF(D5="Уральский",11.27%,"0")+IF(D5="Сибирский",10.89%,"0")+IF(D5="Дальневосточный",11.2%,"0")+IF(D5="Крымский",14.18%,"0")</f>
        <v>0.1124</v>
      </c>
      <c r="K5" s="16">
        <f t="shared" ref="K5:K24" si="5">IF(A5&lt;42169,IF(B5&gt;=42169,IF(A5&lt;42169,IF(B5&gt;=42199,DAYS360(42169,42199),DAYS360(42169,B5)),"0"),"0"),IF(A5&lt;42199,IF(A5&gt;=42169,IF(B5&gt;=42199,DAYS360(A5,42199),DAYS360(A5,B5)),"0"),"0"))</f>
        <v>30</v>
      </c>
      <c r="L5" s="8">
        <f t="shared" ref="L5:L24" si="6">IF(D5="Центральный",11.7%,"0")+IF(D5="Северо-Западный",11.37%,"0")+IF(D5="Южный",11.19%,"0")+IF(D5="Северо-Кавказский",10.7%,"0")+IF(D5="Приволжский",11.16%,"0")+IF(D5="Уральский",11.14%,"0")+IF(D5="Сибирский",10.81%,"0")+IF(D5="Дальневосточный",11.18%,"0")+IF(D5="Крымский",13.31%,"0")</f>
        <v>0.1119</v>
      </c>
      <c r="M5" s="16">
        <f t="shared" ref="M5:M24" si="7">IF(A5&lt;42199,IF(B5&gt;=42199,IF(A5&lt;42199,IF(B5&gt;=42232,DAYS360(42199,42232),DAYS360(42199,B5)),"0"),"0"),IF(A5&lt;42232,IF(A5&gt;=42199,IF(B5&gt;=42232,DAYS360(A5,42232),DAYS360(A5,B5)),"0"),"0"))</f>
        <v>32</v>
      </c>
      <c r="N5" s="8">
        <f t="shared" ref="N5:N24" si="8">IF(D5="Центральный",10.74%,"0")+IF(D5="Северо-Западный",10.36%,"0")+IF(D5="Южный",10.25%,"0")+IF(D5="Северо-Кавказский",9.64%,"0")+IF(D5="Приволжский",10.14%,"0")+IF(D5="Уральский",10.12%,"0")+IF(D5="Сибирский",9.89%,"0")+IF(D5="Дальневосточный",10.4%,"0")+IF(D5="Крымский",9.89%,"0")</f>
        <v>0.10249999999999999</v>
      </c>
      <c r="O5" s="16">
        <f t="shared" ref="O5:O24" si="9">IF(A5&lt;42232,IF(B5&gt;=42232,IF(A5&lt;42232,IF(B5&gt;=42261,DAYS360(42232,42261),DAYS360(42232,B5)),"0"),"0"),IF(A5&lt;42261,IF(A5&gt;=42232,IF(B5&gt;=42261,DAYS360(A5,42261),DAYS360(A5,B5)),"0"),"0"))</f>
        <v>28</v>
      </c>
      <c r="P5" s="8">
        <f t="shared" ref="P5:P24" si="10">IF(D5="Центральный",10.51%,"0")+IF(D5="Северо-Западный",10.11%,"0")+IF(D5="Южный",10.14%,"0")+IF(D5="Северо-Кавказский",9.49%,"0")+IF(D5="Приволжский",10.12%,"0")+IF(D5="Уральский",9.96%,"0")+IF(D5="Сибирский",9.75%,"0")+IF(D5="Дальневосточный",10%,"0")+IF(D5="Крымский",9.07%,"0")</f>
        <v>0.1014</v>
      </c>
      <c r="Q5" s="16">
        <f t="shared" ref="Q5:Q24" si="11">IF(A5&lt;42261,IF(B5&gt;=42261,IF(A5&lt;42261,IF(B5&gt;=42291,DAYS360(42261,42291),DAYS360(42261,B5)),"0"),"0"),IF(A5&lt;42291,IF(A5&gt;=42261,IF(B5&gt;=42291,DAYS360(A5,42291),DAYS360(A5,B5)),"0"),"0"))</f>
        <v>30</v>
      </c>
      <c r="R5" s="8">
        <f t="shared" ref="R5:R24" si="12">IF(D5="Центральный",9.91%,"0")+IF(D5="Северо-Западный",9.55%,"0")+IF(D5="Южный",9.52%,"0")+IF(D5="Северо-Кавказский",9%,"0")+IF(D5="Приволжский",9.59%,"0")+IF(D5="Уральский",9.5%,"0")+IF(D5="Сибирский",9.21%,"0")+IF(D5="Дальневосточный",9.71%,"0")+IF(D5="Крымский",8.53%,"0")</f>
        <v>9.5199999999999993E-2</v>
      </c>
      <c r="S5" s="16">
        <f t="shared" ref="S5:S24" si="13">IF(A5&lt;42291,IF(B5&gt;=42291,IF(A5&lt;42291,IF(B5&gt;=42324,DAYS360(42291,42324),DAYS360(42291,B5)),"0"),"0"),IF(A5&lt;42324,IF(A5&gt;=42291,IF(B5&gt;=42324,DAYS360(A5,42324),DAYS360(A5,B5)),"0"),"0"))</f>
        <v>32</v>
      </c>
      <c r="T5" s="8">
        <f t="shared" ref="T5:T24" si="14">IF(D5="Центральный",9.49%,"0")+IF(D5="Северо-Западный",9.29%,"0")+IF(D5="Южный",9.17%,"0")+IF(D5="Северо-Кавказский",8.72%,"0")+IF(D5="Приволжский",9.24%,"0")+IF(D5="Уральский",9.09%,"0")+IF(D5="Сибирский",9.02%,"0")+IF(D5="Дальневосточный",9.46%,"0")+IF(D5="Крымский",8.17%,"0")</f>
        <v>9.1700000000000004E-2</v>
      </c>
      <c r="U5" s="16">
        <f t="shared" ref="U5:U24" si="15">IF(A5&lt;42324,IF(B5&gt;=42324,IF(A5&lt;42324,IF(B5&gt;=42352,DAYS360(42324,42352),DAYS360(42324,B5)),"0"),"0"),IF(A5&lt;42352,IF(A5&gt;=42324,IF(B5&gt;=42352,DAYS360(A5,42352),DAYS360(A5,B5)),"0"),"0"))</f>
        <v>2</v>
      </c>
      <c r="V5" s="8">
        <f t="shared" ref="V5:V24" si="16">IF(D5="Центральный",9.39%,"0")+IF(D5="Северо-Западный",9.25%,"0")+IF(D5="Южный",9.11%,"0")+IF(D5="Северо-Кавказский",8.73%,"0")+IF(D5="Приволжский",9.15%,"0")+IF(D5="Уральский",9.2%,"0")+IF(D5="Сибирский",9%,"0")+IF(D5="Дальневосточный",9.26%,"0")+IF(D5="Крымский",7.75%,"0")</f>
        <v>9.11E-2</v>
      </c>
      <c r="W5" s="9" t="str">
        <f t="shared" ref="W5:W24" si="17">IF(B5&gt;=42352,IF(A5&gt;=42352,DAYS360(A5,B5),DAYS360(42352,B5)),"0")</f>
        <v>0</v>
      </c>
      <c r="X5" s="8">
        <f t="shared" ref="X5:X24" si="18">IF(D5="Центральный",7.32%,"0")+IF(D5="Северо-Западный",7.08%,"0")+IF(D5="Южный",6.93%,"0")+IF(D5="Северо-Кавказский",6.34%,"0")+IF(D5="Приволжский",7.07%,"0")+IF(D5="Уральский",7.44%,"0")+IF(D5="Сибирский",7.18%,"0")+IF(D5="Дальневосточный",7.64%,"0")+IF(D5="Крымский",8.09%,"0")</f>
        <v>6.93E-2</v>
      </c>
      <c r="Y5" s="10">
        <f t="shared" ref="Y5:Y24" si="19">C5*F5*(G5/360)</f>
        <v>996.87500000000011</v>
      </c>
      <c r="Z5" s="10">
        <f t="shared" ref="Z5:Z24" si="20">C5*I5*(J5/360)</f>
        <v>655.66666666666663</v>
      </c>
      <c r="AA5" s="10">
        <f t="shared" ref="AA5:AA24" si="21">C5*K5*(L5/360)</f>
        <v>1398.75</v>
      </c>
      <c r="AB5" s="10">
        <f t="shared" ref="AB5:AB24" si="22">C5*M5*(N5/360)</f>
        <v>1366.6666666666665</v>
      </c>
      <c r="AC5" s="10">
        <f t="shared" ref="AC5:AC24" si="23">C5*O5*(P5/360)</f>
        <v>1183</v>
      </c>
      <c r="AD5" s="10">
        <f t="shared" ref="AD5:AD24" si="24">C5*Q5*(R5/360)</f>
        <v>1190</v>
      </c>
      <c r="AE5" s="10">
        <f t="shared" ref="AE5:AE24" si="25">C5*S5*(T5/360)</f>
        <v>1222.6666666666665</v>
      </c>
      <c r="AF5" s="10">
        <f t="shared" ref="AF5:AF24" si="26">C5*U5*(V5/360)</f>
        <v>75.916666666666671</v>
      </c>
      <c r="AG5" s="10">
        <f t="shared" ref="AG5:AG24" si="27">C5*W5*(X5/360)</f>
        <v>0</v>
      </c>
      <c r="AH5" s="15">
        <f>SUM(Y5:AG5)</f>
        <v>8089.541666666667</v>
      </c>
      <c r="AI5" s="12"/>
      <c r="AJ5" s="12"/>
      <c r="AK5" s="12"/>
      <c r="AL5" s="2"/>
      <c r="AM5" s="2"/>
      <c r="AN5" s="2" t="s">
        <v>9</v>
      </c>
      <c r="AO5" s="2"/>
      <c r="AP5" s="2"/>
      <c r="AQ5" s="2"/>
      <c r="AR5" s="2"/>
      <c r="AS5" s="1"/>
      <c r="AT5" s="1"/>
    </row>
    <row r="6" spans="1:46" x14ac:dyDescent="0.25">
      <c r="A6" s="22">
        <v>42127</v>
      </c>
      <c r="B6" s="5">
        <v>42325</v>
      </c>
      <c r="C6" s="6">
        <v>150000</v>
      </c>
      <c r="D6" s="23" t="s">
        <v>11</v>
      </c>
      <c r="E6" s="18">
        <f t="shared" si="0"/>
        <v>194</v>
      </c>
      <c r="F6" s="7">
        <f t="shared" si="1"/>
        <v>28</v>
      </c>
      <c r="G6" s="8">
        <v>8.2500000000000004E-2</v>
      </c>
      <c r="H6" s="7">
        <f t="shared" si="2"/>
        <v>166</v>
      </c>
      <c r="I6" s="7">
        <f t="shared" si="3"/>
        <v>14</v>
      </c>
      <c r="J6" s="8">
        <f t="shared" si="4"/>
        <v>0.1144</v>
      </c>
      <c r="K6" s="16">
        <f t="shared" si="5"/>
        <v>30</v>
      </c>
      <c r="L6" s="8">
        <f t="shared" si="6"/>
        <v>0.1137</v>
      </c>
      <c r="M6" s="16">
        <f t="shared" si="7"/>
        <v>32</v>
      </c>
      <c r="N6" s="8">
        <f t="shared" si="8"/>
        <v>0.1036</v>
      </c>
      <c r="O6" s="16">
        <f t="shared" si="9"/>
        <v>28</v>
      </c>
      <c r="P6" s="8">
        <f t="shared" si="10"/>
        <v>0.1011</v>
      </c>
      <c r="Q6" s="16">
        <f t="shared" si="11"/>
        <v>30</v>
      </c>
      <c r="R6" s="8">
        <f t="shared" si="12"/>
        <v>9.5500000000000002E-2</v>
      </c>
      <c r="S6" s="16">
        <f t="shared" si="13"/>
        <v>32</v>
      </c>
      <c r="T6" s="8">
        <f t="shared" si="14"/>
        <v>9.2899999999999996E-2</v>
      </c>
      <c r="U6" s="16">
        <f t="shared" si="15"/>
        <v>1</v>
      </c>
      <c r="V6" s="8">
        <f t="shared" si="16"/>
        <v>9.2499999999999999E-2</v>
      </c>
      <c r="W6" s="9" t="str">
        <f t="shared" si="17"/>
        <v>0</v>
      </c>
      <c r="X6" s="8">
        <f t="shared" si="18"/>
        <v>7.0800000000000002E-2</v>
      </c>
      <c r="Y6" s="10">
        <f t="shared" si="19"/>
        <v>962.50000000000011</v>
      </c>
      <c r="Z6" s="10">
        <f t="shared" si="20"/>
        <v>667.33333333333337</v>
      </c>
      <c r="AA6" s="10">
        <f t="shared" si="21"/>
        <v>1421.25</v>
      </c>
      <c r="AB6" s="10">
        <f t="shared" si="22"/>
        <v>1381.3333333333333</v>
      </c>
      <c r="AC6" s="10">
        <f t="shared" si="23"/>
        <v>1179.5</v>
      </c>
      <c r="AD6" s="10">
        <f t="shared" si="24"/>
        <v>1193.75</v>
      </c>
      <c r="AE6" s="10">
        <f t="shared" si="25"/>
        <v>1238.6666666666665</v>
      </c>
      <c r="AF6" s="10">
        <f t="shared" si="26"/>
        <v>38.541666666666671</v>
      </c>
      <c r="AG6" s="10">
        <f t="shared" si="27"/>
        <v>0</v>
      </c>
      <c r="AH6" s="15">
        <f t="shared" ref="AH6:AH24" si="28">SUM(Y6:AG6)</f>
        <v>8082.8750000000009</v>
      </c>
      <c r="AI6" s="12"/>
      <c r="AJ6" s="12"/>
      <c r="AK6" s="12"/>
      <c r="AL6" s="2"/>
      <c r="AM6" s="2"/>
      <c r="AN6" s="2" t="s">
        <v>10</v>
      </c>
      <c r="AO6" s="2"/>
      <c r="AP6" s="2"/>
      <c r="AQ6" s="2"/>
      <c r="AR6" s="2"/>
      <c r="AS6" s="1"/>
      <c r="AT6" s="1"/>
    </row>
    <row r="7" spans="1:46" ht="17.25" customHeight="1" x14ac:dyDescent="0.25">
      <c r="A7" s="22">
        <v>42128</v>
      </c>
      <c r="B7" s="5">
        <v>42324</v>
      </c>
      <c r="C7" s="6">
        <v>150000</v>
      </c>
      <c r="D7" s="23" t="s">
        <v>12</v>
      </c>
      <c r="E7" s="18">
        <f t="shared" si="0"/>
        <v>192</v>
      </c>
      <c r="F7" s="7">
        <f t="shared" si="1"/>
        <v>27</v>
      </c>
      <c r="G7" s="8">
        <v>8.2500000000000004E-2</v>
      </c>
      <c r="H7" s="7">
        <f t="shared" si="2"/>
        <v>165</v>
      </c>
      <c r="I7" s="7">
        <f t="shared" si="3"/>
        <v>14</v>
      </c>
      <c r="J7" s="8">
        <f t="shared" si="4"/>
        <v>0.11199999999999999</v>
      </c>
      <c r="K7" s="16">
        <f t="shared" si="5"/>
        <v>30</v>
      </c>
      <c r="L7" s="8">
        <f t="shared" si="6"/>
        <v>0.1118</v>
      </c>
      <c r="M7" s="16">
        <f t="shared" si="7"/>
        <v>32</v>
      </c>
      <c r="N7" s="8">
        <f t="shared" si="8"/>
        <v>0.10400000000000001</v>
      </c>
      <c r="O7" s="16">
        <f t="shared" si="9"/>
        <v>28</v>
      </c>
      <c r="P7" s="8">
        <f t="shared" si="10"/>
        <v>0.1</v>
      </c>
      <c r="Q7" s="16">
        <f t="shared" si="11"/>
        <v>30</v>
      </c>
      <c r="R7" s="8">
        <f t="shared" si="12"/>
        <v>9.7100000000000006E-2</v>
      </c>
      <c r="S7" s="16">
        <f t="shared" si="13"/>
        <v>32</v>
      </c>
      <c r="T7" s="8">
        <f t="shared" si="14"/>
        <v>9.4600000000000004E-2</v>
      </c>
      <c r="U7" s="16">
        <f t="shared" si="15"/>
        <v>0</v>
      </c>
      <c r="V7" s="8">
        <f t="shared" si="16"/>
        <v>9.2600000000000002E-2</v>
      </c>
      <c r="W7" s="9" t="str">
        <f t="shared" si="17"/>
        <v>0</v>
      </c>
      <c r="X7" s="8">
        <f t="shared" si="18"/>
        <v>7.6399999999999996E-2</v>
      </c>
      <c r="Y7" s="10">
        <f t="shared" si="19"/>
        <v>928.12500000000011</v>
      </c>
      <c r="Z7" s="10">
        <f t="shared" si="20"/>
        <v>653.33333333333326</v>
      </c>
      <c r="AA7" s="10">
        <f t="shared" si="21"/>
        <v>1397.5</v>
      </c>
      <c r="AB7" s="10">
        <f t="shared" si="22"/>
        <v>1386.666666666667</v>
      </c>
      <c r="AC7" s="10">
        <f t="shared" si="23"/>
        <v>1166.6666666666667</v>
      </c>
      <c r="AD7" s="10">
        <f t="shared" si="24"/>
        <v>1213.7500000000002</v>
      </c>
      <c r="AE7" s="10">
        <f t="shared" si="25"/>
        <v>1261.3333333333335</v>
      </c>
      <c r="AF7" s="10">
        <f t="shared" si="26"/>
        <v>0</v>
      </c>
      <c r="AG7" s="10">
        <f t="shared" si="27"/>
        <v>0</v>
      </c>
      <c r="AH7" s="15">
        <f t="shared" si="28"/>
        <v>8007.375</v>
      </c>
      <c r="AI7" s="2"/>
      <c r="AJ7" s="2"/>
      <c r="AK7" s="2"/>
      <c r="AL7" s="2"/>
      <c r="AM7" s="2"/>
      <c r="AN7" s="2" t="s">
        <v>11</v>
      </c>
      <c r="AO7" s="2"/>
      <c r="AP7" s="2"/>
      <c r="AQ7" s="2"/>
      <c r="AR7" s="2"/>
      <c r="AS7" s="1"/>
      <c r="AT7" s="1"/>
    </row>
    <row r="8" spans="1:46" ht="15.75" customHeight="1" x14ac:dyDescent="0.25">
      <c r="A8" s="22">
        <v>42129</v>
      </c>
      <c r="B8" s="5">
        <v>42662</v>
      </c>
      <c r="C8" s="6">
        <v>150000</v>
      </c>
      <c r="D8" s="23" t="s">
        <v>13</v>
      </c>
      <c r="E8" s="18">
        <f t="shared" si="0"/>
        <v>524</v>
      </c>
      <c r="F8" s="7">
        <f t="shared" si="1"/>
        <v>26</v>
      </c>
      <c r="G8" s="8">
        <v>8.2500000000000004E-2</v>
      </c>
      <c r="H8" s="7">
        <f t="shared" si="2"/>
        <v>498</v>
      </c>
      <c r="I8" s="7">
        <f t="shared" si="3"/>
        <v>14</v>
      </c>
      <c r="J8" s="8">
        <f t="shared" si="4"/>
        <v>0.10890000000000001</v>
      </c>
      <c r="K8" s="16">
        <f t="shared" si="5"/>
        <v>30</v>
      </c>
      <c r="L8" s="8">
        <f t="shared" si="6"/>
        <v>0.1081</v>
      </c>
      <c r="M8" s="16">
        <f t="shared" si="7"/>
        <v>32</v>
      </c>
      <c r="N8" s="8">
        <f t="shared" si="8"/>
        <v>9.8900000000000002E-2</v>
      </c>
      <c r="O8" s="16">
        <f t="shared" si="9"/>
        <v>28</v>
      </c>
      <c r="P8" s="8">
        <f t="shared" si="10"/>
        <v>9.7500000000000003E-2</v>
      </c>
      <c r="Q8" s="16">
        <f t="shared" si="11"/>
        <v>30</v>
      </c>
      <c r="R8" s="8">
        <f t="shared" si="12"/>
        <v>9.2100000000000015E-2</v>
      </c>
      <c r="S8" s="16">
        <f t="shared" si="13"/>
        <v>32</v>
      </c>
      <c r="T8" s="8">
        <f t="shared" si="14"/>
        <v>9.0200000000000002E-2</v>
      </c>
      <c r="U8" s="16">
        <f t="shared" si="15"/>
        <v>28</v>
      </c>
      <c r="V8" s="8">
        <f t="shared" si="16"/>
        <v>0.09</v>
      </c>
      <c r="W8" s="9">
        <f t="shared" si="17"/>
        <v>305</v>
      </c>
      <c r="X8" s="8">
        <f t="shared" si="18"/>
        <v>7.1800000000000003E-2</v>
      </c>
      <c r="Y8" s="10">
        <f t="shared" si="19"/>
        <v>893.75000000000011</v>
      </c>
      <c r="Z8" s="10">
        <f t="shared" si="20"/>
        <v>635.25000000000011</v>
      </c>
      <c r="AA8" s="10">
        <f t="shared" si="21"/>
        <v>1351.25</v>
      </c>
      <c r="AB8" s="10">
        <f t="shared" si="22"/>
        <v>1318.6666666666665</v>
      </c>
      <c r="AC8" s="10">
        <f t="shared" si="23"/>
        <v>1137.5</v>
      </c>
      <c r="AD8" s="10">
        <f t="shared" si="24"/>
        <v>1151.2500000000002</v>
      </c>
      <c r="AE8" s="10">
        <f t="shared" si="25"/>
        <v>1202.6666666666667</v>
      </c>
      <c r="AF8" s="10">
        <f t="shared" si="26"/>
        <v>1050</v>
      </c>
      <c r="AG8" s="10">
        <f t="shared" si="27"/>
        <v>9124.5833333333339</v>
      </c>
      <c r="AH8" s="15">
        <f t="shared" si="28"/>
        <v>17864.916666666664</v>
      </c>
      <c r="AI8" s="2"/>
      <c r="AJ8" s="2"/>
      <c r="AK8" s="2"/>
      <c r="AL8" s="2"/>
      <c r="AM8" s="2"/>
      <c r="AN8" s="2" t="s">
        <v>12</v>
      </c>
      <c r="AO8" s="2"/>
      <c r="AP8" s="2"/>
      <c r="AQ8" s="2"/>
      <c r="AR8" s="2"/>
      <c r="AS8" s="1"/>
      <c r="AT8" s="1"/>
    </row>
    <row r="9" spans="1:46" x14ac:dyDescent="0.25">
      <c r="A9" s="22">
        <v>42130</v>
      </c>
      <c r="B9" s="5">
        <v>42297</v>
      </c>
      <c r="C9" s="6">
        <v>150000</v>
      </c>
      <c r="D9" s="23" t="s">
        <v>14</v>
      </c>
      <c r="E9" s="18">
        <f t="shared" si="0"/>
        <v>164</v>
      </c>
      <c r="F9" s="7">
        <f t="shared" si="1"/>
        <v>25</v>
      </c>
      <c r="G9" s="8">
        <v>8.2500000000000004E-2</v>
      </c>
      <c r="H9" s="7">
        <f t="shared" si="2"/>
        <v>139</v>
      </c>
      <c r="I9" s="7">
        <f t="shared" si="3"/>
        <v>14</v>
      </c>
      <c r="J9" s="8">
        <f t="shared" si="4"/>
        <v>0.11269999999999999</v>
      </c>
      <c r="K9" s="16">
        <f t="shared" si="5"/>
        <v>30</v>
      </c>
      <c r="L9" s="8">
        <f t="shared" si="6"/>
        <v>0.1114</v>
      </c>
      <c r="M9" s="16">
        <f t="shared" si="7"/>
        <v>32</v>
      </c>
      <c r="N9" s="8">
        <f t="shared" si="8"/>
        <v>0.1012</v>
      </c>
      <c r="O9" s="16">
        <f t="shared" si="9"/>
        <v>28</v>
      </c>
      <c r="P9" s="8">
        <f t="shared" si="10"/>
        <v>9.9600000000000008E-2</v>
      </c>
      <c r="Q9" s="16">
        <f t="shared" si="11"/>
        <v>30</v>
      </c>
      <c r="R9" s="8">
        <f t="shared" si="12"/>
        <v>9.5000000000000001E-2</v>
      </c>
      <c r="S9" s="16">
        <f t="shared" si="13"/>
        <v>6</v>
      </c>
      <c r="T9" s="8">
        <f t="shared" si="14"/>
        <v>9.0899999999999995E-2</v>
      </c>
      <c r="U9" s="16" t="str">
        <f t="shared" si="15"/>
        <v>0</v>
      </c>
      <c r="V9" s="8">
        <f t="shared" si="16"/>
        <v>9.1999999999999998E-2</v>
      </c>
      <c r="W9" s="9" t="str">
        <f t="shared" si="17"/>
        <v>0</v>
      </c>
      <c r="X9" s="8">
        <f t="shared" si="18"/>
        <v>7.4400000000000008E-2</v>
      </c>
      <c r="Y9" s="10">
        <f t="shared" si="19"/>
        <v>859.37500000000011</v>
      </c>
      <c r="Z9" s="10">
        <f t="shared" si="20"/>
        <v>657.41666666666663</v>
      </c>
      <c r="AA9" s="10">
        <f t="shared" si="21"/>
        <v>1392.5</v>
      </c>
      <c r="AB9" s="10">
        <f t="shared" si="22"/>
        <v>1349.3333333333333</v>
      </c>
      <c r="AC9" s="10">
        <f t="shared" si="23"/>
        <v>1162.0000000000002</v>
      </c>
      <c r="AD9" s="10">
        <f t="shared" si="24"/>
        <v>1187.5000000000002</v>
      </c>
      <c r="AE9" s="10">
        <f t="shared" si="25"/>
        <v>227.25</v>
      </c>
      <c r="AF9" s="10">
        <f t="shared" si="26"/>
        <v>0</v>
      </c>
      <c r="AG9" s="10">
        <f t="shared" si="27"/>
        <v>0</v>
      </c>
      <c r="AH9" s="15">
        <f t="shared" si="28"/>
        <v>6835.375</v>
      </c>
      <c r="AI9" s="2"/>
      <c r="AJ9" s="2"/>
      <c r="AK9" s="2"/>
      <c r="AL9" s="2"/>
      <c r="AM9" s="2"/>
      <c r="AN9" s="2" t="s">
        <v>13</v>
      </c>
      <c r="AO9" s="2"/>
      <c r="AP9" s="2"/>
      <c r="AQ9" s="2"/>
      <c r="AR9" s="2"/>
      <c r="AS9" s="1"/>
      <c r="AT9" s="1"/>
    </row>
    <row r="10" spans="1:46" x14ac:dyDescent="0.25">
      <c r="A10" s="29"/>
      <c r="B10" s="28"/>
      <c r="C10" s="6"/>
      <c r="D10" s="23" t="s">
        <v>15</v>
      </c>
      <c r="E10" s="18">
        <f t="shared" si="0"/>
        <v>0</v>
      </c>
      <c r="F10" s="7">
        <f t="shared" si="1"/>
        <v>0</v>
      </c>
      <c r="G10" s="8">
        <v>8.2500000000000004E-2</v>
      </c>
      <c r="H10" s="7" t="str">
        <f t="shared" si="2"/>
        <v>0</v>
      </c>
      <c r="I10" s="7" t="str">
        <f t="shared" si="3"/>
        <v>0</v>
      </c>
      <c r="J10" s="8">
        <f t="shared" si="4"/>
        <v>0.1115</v>
      </c>
      <c r="K10" s="16" t="str">
        <f t="shared" si="5"/>
        <v>0</v>
      </c>
      <c r="L10" s="8">
        <f t="shared" si="6"/>
        <v>0.1116</v>
      </c>
      <c r="M10" s="16" t="str">
        <f t="shared" si="7"/>
        <v>0</v>
      </c>
      <c r="N10" s="8">
        <f t="shared" si="8"/>
        <v>0.1014</v>
      </c>
      <c r="O10" s="16" t="str">
        <f t="shared" si="9"/>
        <v>0</v>
      </c>
      <c r="P10" s="8">
        <f t="shared" si="10"/>
        <v>0.1012</v>
      </c>
      <c r="Q10" s="16" t="str">
        <f t="shared" si="11"/>
        <v>0</v>
      </c>
      <c r="R10" s="8">
        <f t="shared" si="12"/>
        <v>9.5899999999999999E-2</v>
      </c>
      <c r="S10" s="16" t="str">
        <f t="shared" si="13"/>
        <v>0</v>
      </c>
      <c r="T10" s="8">
        <f t="shared" si="14"/>
        <v>9.2399999999999996E-2</v>
      </c>
      <c r="U10" s="16" t="str">
        <f t="shared" si="15"/>
        <v>0</v>
      </c>
      <c r="V10" s="8">
        <f t="shared" si="16"/>
        <v>9.1499999999999998E-2</v>
      </c>
      <c r="W10" s="9" t="str">
        <f t="shared" si="17"/>
        <v>0</v>
      </c>
      <c r="X10" s="8">
        <f t="shared" si="18"/>
        <v>7.0699999999999999E-2</v>
      </c>
      <c r="Y10" s="10">
        <f t="shared" si="19"/>
        <v>0</v>
      </c>
      <c r="Z10" s="10">
        <f t="shared" si="20"/>
        <v>0</v>
      </c>
      <c r="AA10" s="10">
        <f t="shared" si="21"/>
        <v>0</v>
      </c>
      <c r="AB10" s="10">
        <f t="shared" si="22"/>
        <v>0</v>
      </c>
      <c r="AC10" s="10">
        <f t="shared" si="23"/>
        <v>0</v>
      </c>
      <c r="AD10" s="10">
        <f t="shared" si="24"/>
        <v>0</v>
      </c>
      <c r="AE10" s="10">
        <f t="shared" si="25"/>
        <v>0</v>
      </c>
      <c r="AF10" s="10">
        <f t="shared" si="26"/>
        <v>0</v>
      </c>
      <c r="AG10" s="10">
        <f t="shared" si="27"/>
        <v>0</v>
      </c>
      <c r="AH10" s="15">
        <f t="shared" si="28"/>
        <v>0</v>
      </c>
      <c r="AI10" s="2"/>
      <c r="AJ10" s="2"/>
      <c r="AK10" s="2"/>
      <c r="AL10" s="2"/>
      <c r="AM10" s="2"/>
      <c r="AN10" s="2" t="s">
        <v>14</v>
      </c>
      <c r="AO10" s="2"/>
      <c r="AP10" s="2"/>
      <c r="AQ10" s="2"/>
      <c r="AR10" s="2"/>
      <c r="AS10" s="1"/>
      <c r="AT10" s="1"/>
    </row>
    <row r="11" spans="1:46" x14ac:dyDescent="0.25">
      <c r="A11" s="24"/>
      <c r="B11" s="5"/>
      <c r="C11" s="6"/>
      <c r="D11" s="23" t="s">
        <v>16</v>
      </c>
      <c r="E11" s="18">
        <f t="shared" si="0"/>
        <v>0</v>
      </c>
      <c r="F11" s="7">
        <f t="shared" si="1"/>
        <v>0</v>
      </c>
      <c r="G11" s="8">
        <v>8.2500000000000004E-2</v>
      </c>
      <c r="H11" s="7" t="str">
        <f t="shared" si="2"/>
        <v>0</v>
      </c>
      <c r="I11" s="7" t="str">
        <f t="shared" si="3"/>
        <v>0</v>
      </c>
      <c r="J11" s="8">
        <f t="shared" si="4"/>
        <v>0.10460000000000001</v>
      </c>
      <c r="K11" s="16" t="str">
        <f t="shared" si="5"/>
        <v>0</v>
      </c>
      <c r="L11" s="8">
        <f t="shared" si="6"/>
        <v>0.107</v>
      </c>
      <c r="M11" s="16" t="str">
        <f t="shared" si="7"/>
        <v>0</v>
      </c>
      <c r="N11" s="8">
        <f t="shared" si="8"/>
        <v>9.64E-2</v>
      </c>
      <c r="O11" s="16" t="str">
        <f t="shared" si="9"/>
        <v>0</v>
      </c>
      <c r="P11" s="8">
        <f t="shared" si="10"/>
        <v>9.4899999999999998E-2</v>
      </c>
      <c r="Q11" s="16" t="str">
        <f t="shared" si="11"/>
        <v>0</v>
      </c>
      <c r="R11" s="8">
        <f t="shared" si="12"/>
        <v>0.09</v>
      </c>
      <c r="S11" s="16" t="str">
        <f t="shared" si="13"/>
        <v>0</v>
      </c>
      <c r="T11" s="8">
        <f t="shared" si="14"/>
        <v>8.72E-2</v>
      </c>
      <c r="U11" s="16" t="str">
        <f t="shared" si="15"/>
        <v>0</v>
      </c>
      <c r="V11" s="8">
        <f t="shared" si="16"/>
        <v>8.7300000000000003E-2</v>
      </c>
      <c r="W11" s="9" t="str">
        <f t="shared" si="17"/>
        <v>0</v>
      </c>
      <c r="X11" s="8">
        <f t="shared" si="18"/>
        <v>6.3399999999999998E-2</v>
      </c>
      <c r="Y11" s="10">
        <f t="shared" si="19"/>
        <v>0</v>
      </c>
      <c r="Z11" s="10">
        <f t="shared" si="20"/>
        <v>0</v>
      </c>
      <c r="AA11" s="10">
        <f t="shared" si="21"/>
        <v>0</v>
      </c>
      <c r="AB11" s="10">
        <f t="shared" si="22"/>
        <v>0</v>
      </c>
      <c r="AC11" s="10">
        <f t="shared" si="23"/>
        <v>0</v>
      </c>
      <c r="AD11" s="10">
        <f t="shared" si="24"/>
        <v>0</v>
      </c>
      <c r="AE11" s="10">
        <f t="shared" si="25"/>
        <v>0</v>
      </c>
      <c r="AF11" s="10">
        <f t="shared" si="26"/>
        <v>0</v>
      </c>
      <c r="AG11" s="10">
        <f t="shared" si="27"/>
        <v>0</v>
      </c>
      <c r="AH11" s="15">
        <f t="shared" si="28"/>
        <v>0</v>
      </c>
      <c r="AI11" s="2"/>
      <c r="AJ11" s="2"/>
      <c r="AK11" s="2"/>
      <c r="AL11" s="2"/>
      <c r="AM11" s="2"/>
      <c r="AN11" s="2" t="s">
        <v>15</v>
      </c>
      <c r="AO11" s="2"/>
      <c r="AP11" s="2"/>
      <c r="AQ11" s="2"/>
      <c r="AR11" s="2"/>
      <c r="AS11" s="1"/>
      <c r="AT11" s="1"/>
    </row>
    <row r="12" spans="1:46" ht="15.75" customHeight="1" x14ac:dyDescent="0.25">
      <c r="A12" s="24"/>
      <c r="B12" s="5"/>
      <c r="C12" s="6"/>
      <c r="D12" s="23" t="s">
        <v>17</v>
      </c>
      <c r="E12" s="18">
        <f t="shared" si="0"/>
        <v>0</v>
      </c>
      <c r="F12" s="7">
        <f t="shared" si="1"/>
        <v>0</v>
      </c>
      <c r="G12" s="8">
        <v>8.2500000000000004E-2</v>
      </c>
      <c r="H12" s="7" t="str">
        <f t="shared" si="2"/>
        <v>0</v>
      </c>
      <c r="I12" s="7" t="str">
        <f t="shared" si="3"/>
        <v>0</v>
      </c>
      <c r="J12" s="8">
        <f t="shared" si="4"/>
        <v>0.14180000000000001</v>
      </c>
      <c r="K12" s="16" t="str">
        <f t="shared" si="5"/>
        <v>0</v>
      </c>
      <c r="L12" s="8">
        <f t="shared" si="6"/>
        <v>0.1331</v>
      </c>
      <c r="M12" s="16" t="str">
        <f t="shared" si="7"/>
        <v>0</v>
      </c>
      <c r="N12" s="8">
        <f t="shared" si="8"/>
        <v>9.8900000000000002E-2</v>
      </c>
      <c r="O12" s="16" t="str">
        <f t="shared" si="9"/>
        <v>0</v>
      </c>
      <c r="P12" s="8">
        <f t="shared" si="10"/>
        <v>9.0700000000000003E-2</v>
      </c>
      <c r="Q12" s="16" t="str">
        <f t="shared" si="11"/>
        <v>0</v>
      </c>
      <c r="R12" s="8">
        <f t="shared" si="12"/>
        <v>8.5299999999999987E-2</v>
      </c>
      <c r="S12" s="16" t="str">
        <f t="shared" si="13"/>
        <v>0</v>
      </c>
      <c r="T12" s="8">
        <f t="shared" si="14"/>
        <v>8.1699999999999995E-2</v>
      </c>
      <c r="U12" s="16" t="str">
        <f t="shared" si="15"/>
        <v>0</v>
      </c>
      <c r="V12" s="8">
        <f t="shared" si="16"/>
        <v>7.7499999999999999E-2</v>
      </c>
      <c r="W12" s="9" t="str">
        <f t="shared" si="17"/>
        <v>0</v>
      </c>
      <c r="X12" s="8">
        <f t="shared" si="18"/>
        <v>8.09E-2</v>
      </c>
      <c r="Y12" s="10">
        <f t="shared" si="19"/>
        <v>0</v>
      </c>
      <c r="Z12" s="10">
        <f t="shared" si="20"/>
        <v>0</v>
      </c>
      <c r="AA12" s="10">
        <f t="shared" si="21"/>
        <v>0</v>
      </c>
      <c r="AB12" s="10">
        <f t="shared" si="22"/>
        <v>0</v>
      </c>
      <c r="AC12" s="10">
        <f t="shared" si="23"/>
        <v>0</v>
      </c>
      <c r="AD12" s="10">
        <f t="shared" si="24"/>
        <v>0</v>
      </c>
      <c r="AE12" s="10">
        <f t="shared" si="25"/>
        <v>0</v>
      </c>
      <c r="AF12" s="10">
        <f t="shared" si="26"/>
        <v>0</v>
      </c>
      <c r="AG12" s="10">
        <f t="shared" si="27"/>
        <v>0</v>
      </c>
      <c r="AH12" s="15">
        <f t="shared" si="28"/>
        <v>0</v>
      </c>
      <c r="AI12" s="2"/>
      <c r="AJ12" s="2"/>
      <c r="AK12" s="2"/>
      <c r="AL12" s="2"/>
      <c r="AM12" s="2"/>
      <c r="AN12" s="2" t="s">
        <v>16</v>
      </c>
      <c r="AO12" s="2"/>
      <c r="AP12" s="2"/>
      <c r="AQ12" s="2"/>
      <c r="AR12" s="2"/>
      <c r="AS12" s="1"/>
      <c r="AT12" s="1"/>
    </row>
    <row r="13" spans="1:46" x14ac:dyDescent="0.25">
      <c r="A13" s="24"/>
      <c r="B13" s="5"/>
      <c r="C13" s="6"/>
      <c r="D13" s="23" t="s">
        <v>10</v>
      </c>
      <c r="E13" s="18">
        <f t="shared" si="0"/>
        <v>0</v>
      </c>
      <c r="F13" s="7">
        <f t="shared" si="1"/>
        <v>0</v>
      </c>
      <c r="G13" s="8">
        <v>8.2500000000000004E-2</v>
      </c>
      <c r="H13" s="7" t="str">
        <f t="shared" si="2"/>
        <v>0</v>
      </c>
      <c r="I13" s="7" t="str">
        <f t="shared" si="3"/>
        <v>0</v>
      </c>
      <c r="J13" s="8">
        <f t="shared" si="4"/>
        <v>0.1124</v>
      </c>
      <c r="K13" s="16" t="str">
        <f t="shared" si="5"/>
        <v>0</v>
      </c>
      <c r="L13" s="8">
        <f t="shared" si="6"/>
        <v>0.1119</v>
      </c>
      <c r="M13" s="16" t="str">
        <f t="shared" si="7"/>
        <v>0</v>
      </c>
      <c r="N13" s="8">
        <f t="shared" si="8"/>
        <v>0.10249999999999999</v>
      </c>
      <c r="O13" s="16" t="str">
        <f t="shared" si="9"/>
        <v>0</v>
      </c>
      <c r="P13" s="8">
        <f t="shared" si="10"/>
        <v>0.1014</v>
      </c>
      <c r="Q13" s="16" t="str">
        <f t="shared" si="11"/>
        <v>0</v>
      </c>
      <c r="R13" s="8">
        <f t="shared" si="12"/>
        <v>9.5199999999999993E-2</v>
      </c>
      <c r="S13" s="16" t="str">
        <f t="shared" si="13"/>
        <v>0</v>
      </c>
      <c r="T13" s="8">
        <f t="shared" si="14"/>
        <v>9.1700000000000004E-2</v>
      </c>
      <c r="U13" s="16" t="str">
        <f t="shared" si="15"/>
        <v>0</v>
      </c>
      <c r="V13" s="8">
        <f t="shared" si="16"/>
        <v>9.11E-2</v>
      </c>
      <c r="W13" s="9" t="str">
        <f t="shared" si="17"/>
        <v>0</v>
      </c>
      <c r="X13" s="8">
        <f t="shared" si="18"/>
        <v>6.93E-2</v>
      </c>
      <c r="Y13" s="10">
        <f t="shared" si="19"/>
        <v>0</v>
      </c>
      <c r="Z13" s="10">
        <f t="shared" si="20"/>
        <v>0</v>
      </c>
      <c r="AA13" s="10">
        <f t="shared" si="21"/>
        <v>0</v>
      </c>
      <c r="AB13" s="10">
        <f t="shared" si="22"/>
        <v>0</v>
      </c>
      <c r="AC13" s="10">
        <f t="shared" si="23"/>
        <v>0</v>
      </c>
      <c r="AD13" s="10">
        <f t="shared" si="24"/>
        <v>0</v>
      </c>
      <c r="AE13" s="10">
        <f t="shared" si="25"/>
        <v>0</v>
      </c>
      <c r="AF13" s="10">
        <f t="shared" si="26"/>
        <v>0</v>
      </c>
      <c r="AG13" s="10">
        <f t="shared" si="27"/>
        <v>0</v>
      </c>
      <c r="AH13" s="15">
        <f t="shared" si="28"/>
        <v>0</v>
      </c>
      <c r="AI13" s="2"/>
      <c r="AJ13" s="2"/>
      <c r="AK13" s="2"/>
      <c r="AL13" s="2"/>
      <c r="AM13" s="2"/>
      <c r="AN13" s="2" t="s">
        <v>17</v>
      </c>
      <c r="AO13" s="2"/>
      <c r="AP13" s="2"/>
      <c r="AQ13" s="2"/>
      <c r="AR13" s="2"/>
      <c r="AS13" s="1"/>
      <c r="AT13" s="1"/>
    </row>
    <row r="14" spans="1:46" x14ac:dyDescent="0.25">
      <c r="A14" s="24"/>
      <c r="B14" s="5"/>
      <c r="C14" s="6"/>
      <c r="D14" s="23" t="s">
        <v>10</v>
      </c>
      <c r="E14" s="18">
        <f t="shared" si="0"/>
        <v>0</v>
      </c>
      <c r="F14" s="7">
        <f t="shared" si="1"/>
        <v>0</v>
      </c>
      <c r="G14" s="8">
        <v>8.2500000000000004E-2</v>
      </c>
      <c r="H14" s="7" t="str">
        <f t="shared" si="2"/>
        <v>0</v>
      </c>
      <c r="I14" s="7" t="str">
        <f t="shared" si="3"/>
        <v>0</v>
      </c>
      <c r="J14" s="8">
        <f t="shared" si="4"/>
        <v>0.1124</v>
      </c>
      <c r="K14" s="16" t="str">
        <f t="shared" si="5"/>
        <v>0</v>
      </c>
      <c r="L14" s="8">
        <f t="shared" si="6"/>
        <v>0.1119</v>
      </c>
      <c r="M14" s="16" t="str">
        <f t="shared" si="7"/>
        <v>0</v>
      </c>
      <c r="N14" s="8">
        <f t="shared" si="8"/>
        <v>0.10249999999999999</v>
      </c>
      <c r="O14" s="16" t="str">
        <f t="shared" si="9"/>
        <v>0</v>
      </c>
      <c r="P14" s="8">
        <f t="shared" si="10"/>
        <v>0.1014</v>
      </c>
      <c r="Q14" s="16" t="str">
        <f t="shared" si="11"/>
        <v>0</v>
      </c>
      <c r="R14" s="8">
        <f t="shared" si="12"/>
        <v>9.5199999999999993E-2</v>
      </c>
      <c r="S14" s="16" t="str">
        <f t="shared" si="13"/>
        <v>0</v>
      </c>
      <c r="T14" s="8">
        <f t="shared" si="14"/>
        <v>9.1700000000000004E-2</v>
      </c>
      <c r="U14" s="16" t="str">
        <f t="shared" si="15"/>
        <v>0</v>
      </c>
      <c r="V14" s="8">
        <f t="shared" si="16"/>
        <v>9.11E-2</v>
      </c>
      <c r="W14" s="9" t="str">
        <f t="shared" si="17"/>
        <v>0</v>
      </c>
      <c r="X14" s="8">
        <f t="shared" si="18"/>
        <v>6.93E-2</v>
      </c>
      <c r="Y14" s="10">
        <f t="shared" si="19"/>
        <v>0</v>
      </c>
      <c r="Z14" s="10">
        <f t="shared" si="20"/>
        <v>0</v>
      </c>
      <c r="AA14" s="10">
        <f t="shared" si="21"/>
        <v>0</v>
      </c>
      <c r="AB14" s="10">
        <f t="shared" si="22"/>
        <v>0</v>
      </c>
      <c r="AC14" s="10">
        <f t="shared" si="23"/>
        <v>0</v>
      </c>
      <c r="AD14" s="10">
        <f t="shared" si="24"/>
        <v>0</v>
      </c>
      <c r="AE14" s="10">
        <f t="shared" si="25"/>
        <v>0</v>
      </c>
      <c r="AF14" s="10">
        <f t="shared" si="26"/>
        <v>0</v>
      </c>
      <c r="AG14" s="10">
        <f t="shared" si="27"/>
        <v>0</v>
      </c>
      <c r="AH14" s="15">
        <f t="shared" si="28"/>
        <v>0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"/>
      <c r="AT14" s="1"/>
    </row>
    <row r="15" spans="1:46" x14ac:dyDescent="0.25">
      <c r="A15" s="24"/>
      <c r="B15" s="5"/>
      <c r="C15" s="6"/>
      <c r="D15" s="23" t="s">
        <v>10</v>
      </c>
      <c r="E15" s="18">
        <f t="shared" si="0"/>
        <v>0</v>
      </c>
      <c r="F15" s="7">
        <f t="shared" si="1"/>
        <v>0</v>
      </c>
      <c r="G15" s="8">
        <v>8.2500000000000004E-2</v>
      </c>
      <c r="H15" s="7" t="str">
        <f t="shared" si="2"/>
        <v>0</v>
      </c>
      <c r="I15" s="7" t="str">
        <f t="shared" si="3"/>
        <v>0</v>
      </c>
      <c r="J15" s="8">
        <f t="shared" si="4"/>
        <v>0.1124</v>
      </c>
      <c r="K15" s="16" t="str">
        <f t="shared" si="5"/>
        <v>0</v>
      </c>
      <c r="L15" s="8">
        <f t="shared" si="6"/>
        <v>0.1119</v>
      </c>
      <c r="M15" s="16" t="str">
        <f t="shared" si="7"/>
        <v>0</v>
      </c>
      <c r="N15" s="8">
        <f t="shared" si="8"/>
        <v>0.10249999999999999</v>
      </c>
      <c r="O15" s="16" t="str">
        <f t="shared" si="9"/>
        <v>0</v>
      </c>
      <c r="P15" s="8">
        <f t="shared" si="10"/>
        <v>0.1014</v>
      </c>
      <c r="Q15" s="16" t="str">
        <f t="shared" si="11"/>
        <v>0</v>
      </c>
      <c r="R15" s="8">
        <f t="shared" si="12"/>
        <v>9.5199999999999993E-2</v>
      </c>
      <c r="S15" s="16" t="str">
        <f t="shared" si="13"/>
        <v>0</v>
      </c>
      <c r="T15" s="8">
        <f t="shared" si="14"/>
        <v>9.1700000000000004E-2</v>
      </c>
      <c r="U15" s="16" t="str">
        <f t="shared" si="15"/>
        <v>0</v>
      </c>
      <c r="V15" s="8">
        <f t="shared" si="16"/>
        <v>9.11E-2</v>
      </c>
      <c r="W15" s="9" t="str">
        <f t="shared" si="17"/>
        <v>0</v>
      </c>
      <c r="X15" s="8">
        <f t="shared" si="18"/>
        <v>6.93E-2</v>
      </c>
      <c r="Y15" s="10">
        <f t="shared" si="19"/>
        <v>0</v>
      </c>
      <c r="Z15" s="10">
        <f t="shared" si="20"/>
        <v>0</v>
      </c>
      <c r="AA15" s="10">
        <f t="shared" si="21"/>
        <v>0</v>
      </c>
      <c r="AB15" s="10">
        <f t="shared" si="22"/>
        <v>0</v>
      </c>
      <c r="AC15" s="10">
        <f t="shared" si="23"/>
        <v>0</v>
      </c>
      <c r="AD15" s="10">
        <f t="shared" si="24"/>
        <v>0</v>
      </c>
      <c r="AE15" s="10">
        <f t="shared" si="25"/>
        <v>0</v>
      </c>
      <c r="AF15" s="10">
        <f t="shared" si="26"/>
        <v>0</v>
      </c>
      <c r="AG15" s="10">
        <f t="shared" si="27"/>
        <v>0</v>
      </c>
      <c r="AH15" s="15">
        <f t="shared" si="28"/>
        <v>0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"/>
      <c r="AT15" s="1"/>
    </row>
    <row r="16" spans="1:46" x14ac:dyDescent="0.25">
      <c r="A16" s="24"/>
      <c r="B16" s="5"/>
      <c r="C16" s="6"/>
      <c r="D16" s="23" t="s">
        <v>10</v>
      </c>
      <c r="E16" s="18">
        <f t="shared" si="0"/>
        <v>0</v>
      </c>
      <c r="F16" s="7">
        <f t="shared" si="1"/>
        <v>0</v>
      </c>
      <c r="G16" s="8">
        <v>8.2500000000000004E-2</v>
      </c>
      <c r="H16" s="7" t="str">
        <f t="shared" si="2"/>
        <v>0</v>
      </c>
      <c r="I16" s="7" t="str">
        <f t="shared" si="3"/>
        <v>0</v>
      </c>
      <c r="J16" s="8">
        <f t="shared" si="4"/>
        <v>0.1124</v>
      </c>
      <c r="K16" s="16" t="str">
        <f t="shared" si="5"/>
        <v>0</v>
      </c>
      <c r="L16" s="8">
        <f t="shared" si="6"/>
        <v>0.1119</v>
      </c>
      <c r="M16" s="16" t="str">
        <f t="shared" si="7"/>
        <v>0</v>
      </c>
      <c r="N16" s="8">
        <f t="shared" si="8"/>
        <v>0.10249999999999999</v>
      </c>
      <c r="O16" s="16" t="str">
        <f t="shared" si="9"/>
        <v>0</v>
      </c>
      <c r="P16" s="8">
        <f t="shared" si="10"/>
        <v>0.1014</v>
      </c>
      <c r="Q16" s="16" t="str">
        <f t="shared" si="11"/>
        <v>0</v>
      </c>
      <c r="R16" s="8">
        <f t="shared" si="12"/>
        <v>9.5199999999999993E-2</v>
      </c>
      <c r="S16" s="16" t="str">
        <f t="shared" si="13"/>
        <v>0</v>
      </c>
      <c r="T16" s="8">
        <f t="shared" si="14"/>
        <v>9.1700000000000004E-2</v>
      </c>
      <c r="U16" s="16" t="str">
        <f t="shared" si="15"/>
        <v>0</v>
      </c>
      <c r="V16" s="8">
        <f t="shared" si="16"/>
        <v>9.11E-2</v>
      </c>
      <c r="W16" s="9" t="str">
        <f t="shared" si="17"/>
        <v>0</v>
      </c>
      <c r="X16" s="8">
        <f t="shared" si="18"/>
        <v>6.93E-2</v>
      </c>
      <c r="Y16" s="10">
        <f t="shared" si="19"/>
        <v>0</v>
      </c>
      <c r="Z16" s="10">
        <f t="shared" si="20"/>
        <v>0</v>
      </c>
      <c r="AA16" s="10">
        <f t="shared" si="21"/>
        <v>0</v>
      </c>
      <c r="AB16" s="10">
        <f t="shared" si="22"/>
        <v>0</v>
      </c>
      <c r="AC16" s="10">
        <f t="shared" si="23"/>
        <v>0</v>
      </c>
      <c r="AD16" s="10">
        <f t="shared" si="24"/>
        <v>0</v>
      </c>
      <c r="AE16" s="10">
        <f t="shared" si="25"/>
        <v>0</v>
      </c>
      <c r="AF16" s="10">
        <f t="shared" si="26"/>
        <v>0</v>
      </c>
      <c r="AG16" s="10">
        <f t="shared" si="27"/>
        <v>0</v>
      </c>
      <c r="AH16" s="15">
        <f t="shared" si="28"/>
        <v>0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"/>
      <c r="AT16" s="1"/>
    </row>
    <row r="17" spans="1:46" x14ac:dyDescent="0.25">
      <c r="A17" s="24"/>
      <c r="B17" s="5"/>
      <c r="C17" s="6"/>
      <c r="D17" s="23" t="s">
        <v>10</v>
      </c>
      <c r="E17" s="18">
        <f t="shared" si="0"/>
        <v>0</v>
      </c>
      <c r="F17" s="7">
        <f t="shared" si="1"/>
        <v>0</v>
      </c>
      <c r="G17" s="8">
        <v>8.2500000000000004E-2</v>
      </c>
      <c r="H17" s="7" t="str">
        <f t="shared" si="2"/>
        <v>0</v>
      </c>
      <c r="I17" s="7" t="str">
        <f t="shared" si="3"/>
        <v>0</v>
      </c>
      <c r="J17" s="8">
        <f t="shared" si="4"/>
        <v>0.1124</v>
      </c>
      <c r="K17" s="16" t="str">
        <f t="shared" si="5"/>
        <v>0</v>
      </c>
      <c r="L17" s="8">
        <f t="shared" si="6"/>
        <v>0.1119</v>
      </c>
      <c r="M17" s="16" t="str">
        <f t="shared" si="7"/>
        <v>0</v>
      </c>
      <c r="N17" s="8">
        <f t="shared" si="8"/>
        <v>0.10249999999999999</v>
      </c>
      <c r="O17" s="16" t="str">
        <f t="shared" si="9"/>
        <v>0</v>
      </c>
      <c r="P17" s="8">
        <f t="shared" si="10"/>
        <v>0.1014</v>
      </c>
      <c r="Q17" s="16" t="str">
        <f t="shared" si="11"/>
        <v>0</v>
      </c>
      <c r="R17" s="8">
        <f t="shared" si="12"/>
        <v>9.5199999999999993E-2</v>
      </c>
      <c r="S17" s="16" t="str">
        <f t="shared" si="13"/>
        <v>0</v>
      </c>
      <c r="T17" s="8">
        <f t="shared" si="14"/>
        <v>9.1700000000000004E-2</v>
      </c>
      <c r="U17" s="16" t="str">
        <f t="shared" si="15"/>
        <v>0</v>
      </c>
      <c r="V17" s="8">
        <f t="shared" si="16"/>
        <v>9.11E-2</v>
      </c>
      <c r="W17" s="9" t="str">
        <f t="shared" si="17"/>
        <v>0</v>
      </c>
      <c r="X17" s="8">
        <f t="shared" si="18"/>
        <v>6.93E-2</v>
      </c>
      <c r="Y17" s="10">
        <f t="shared" si="19"/>
        <v>0</v>
      </c>
      <c r="Z17" s="10">
        <f t="shared" si="20"/>
        <v>0</v>
      </c>
      <c r="AA17" s="10">
        <f t="shared" si="21"/>
        <v>0</v>
      </c>
      <c r="AB17" s="10">
        <f t="shared" si="22"/>
        <v>0</v>
      </c>
      <c r="AC17" s="10">
        <f t="shared" si="23"/>
        <v>0</v>
      </c>
      <c r="AD17" s="10">
        <f t="shared" si="24"/>
        <v>0</v>
      </c>
      <c r="AE17" s="10">
        <f t="shared" si="25"/>
        <v>0</v>
      </c>
      <c r="AF17" s="10">
        <f t="shared" si="26"/>
        <v>0</v>
      </c>
      <c r="AG17" s="10">
        <f t="shared" si="27"/>
        <v>0</v>
      </c>
      <c r="AH17" s="15">
        <f t="shared" si="28"/>
        <v>0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"/>
      <c r="AT17" s="1"/>
    </row>
    <row r="18" spans="1:46" x14ac:dyDescent="0.25">
      <c r="A18" s="24"/>
      <c r="B18" s="5"/>
      <c r="C18" s="6"/>
      <c r="D18" s="23" t="s">
        <v>10</v>
      </c>
      <c r="E18" s="18">
        <f t="shared" si="0"/>
        <v>0</v>
      </c>
      <c r="F18" s="7">
        <f t="shared" si="1"/>
        <v>0</v>
      </c>
      <c r="G18" s="8">
        <v>8.2500000000000004E-2</v>
      </c>
      <c r="H18" s="7" t="str">
        <f t="shared" si="2"/>
        <v>0</v>
      </c>
      <c r="I18" s="7" t="str">
        <f t="shared" si="3"/>
        <v>0</v>
      </c>
      <c r="J18" s="8">
        <f t="shared" si="4"/>
        <v>0.1124</v>
      </c>
      <c r="K18" s="16" t="str">
        <f t="shared" si="5"/>
        <v>0</v>
      </c>
      <c r="L18" s="8">
        <f t="shared" si="6"/>
        <v>0.1119</v>
      </c>
      <c r="M18" s="16" t="str">
        <f t="shared" si="7"/>
        <v>0</v>
      </c>
      <c r="N18" s="8">
        <f t="shared" si="8"/>
        <v>0.10249999999999999</v>
      </c>
      <c r="O18" s="16" t="str">
        <f t="shared" si="9"/>
        <v>0</v>
      </c>
      <c r="P18" s="8">
        <f t="shared" si="10"/>
        <v>0.1014</v>
      </c>
      <c r="Q18" s="16" t="str">
        <f t="shared" si="11"/>
        <v>0</v>
      </c>
      <c r="R18" s="8">
        <f t="shared" si="12"/>
        <v>9.5199999999999993E-2</v>
      </c>
      <c r="S18" s="16" t="str">
        <f t="shared" si="13"/>
        <v>0</v>
      </c>
      <c r="T18" s="8">
        <f t="shared" si="14"/>
        <v>9.1700000000000004E-2</v>
      </c>
      <c r="U18" s="16" t="str">
        <f t="shared" si="15"/>
        <v>0</v>
      </c>
      <c r="V18" s="8">
        <f t="shared" si="16"/>
        <v>9.11E-2</v>
      </c>
      <c r="W18" s="9" t="str">
        <f t="shared" si="17"/>
        <v>0</v>
      </c>
      <c r="X18" s="8">
        <f t="shared" si="18"/>
        <v>6.93E-2</v>
      </c>
      <c r="Y18" s="10">
        <f t="shared" si="19"/>
        <v>0</v>
      </c>
      <c r="Z18" s="10">
        <f t="shared" si="20"/>
        <v>0</v>
      </c>
      <c r="AA18" s="10">
        <f t="shared" si="21"/>
        <v>0</v>
      </c>
      <c r="AB18" s="10">
        <f t="shared" si="22"/>
        <v>0</v>
      </c>
      <c r="AC18" s="10">
        <f t="shared" si="23"/>
        <v>0</v>
      </c>
      <c r="AD18" s="10">
        <f t="shared" si="24"/>
        <v>0</v>
      </c>
      <c r="AE18" s="10">
        <f t="shared" si="25"/>
        <v>0</v>
      </c>
      <c r="AF18" s="10">
        <f t="shared" si="26"/>
        <v>0</v>
      </c>
      <c r="AG18" s="10">
        <f t="shared" si="27"/>
        <v>0</v>
      </c>
      <c r="AH18" s="15">
        <f t="shared" si="28"/>
        <v>0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1"/>
      <c r="AT18" s="1"/>
    </row>
    <row r="19" spans="1:46" x14ac:dyDescent="0.25">
      <c r="A19" s="24"/>
      <c r="B19" s="5"/>
      <c r="C19" s="6"/>
      <c r="D19" s="23" t="s">
        <v>10</v>
      </c>
      <c r="E19" s="18">
        <f t="shared" si="0"/>
        <v>0</v>
      </c>
      <c r="F19" s="7">
        <f t="shared" si="1"/>
        <v>0</v>
      </c>
      <c r="G19" s="8">
        <v>8.2500000000000004E-2</v>
      </c>
      <c r="H19" s="7" t="str">
        <f t="shared" si="2"/>
        <v>0</v>
      </c>
      <c r="I19" s="7" t="str">
        <f t="shared" si="3"/>
        <v>0</v>
      </c>
      <c r="J19" s="8">
        <f t="shared" si="4"/>
        <v>0.1124</v>
      </c>
      <c r="K19" s="16" t="str">
        <f t="shared" si="5"/>
        <v>0</v>
      </c>
      <c r="L19" s="8">
        <f t="shared" si="6"/>
        <v>0.1119</v>
      </c>
      <c r="M19" s="16" t="str">
        <f t="shared" si="7"/>
        <v>0</v>
      </c>
      <c r="N19" s="8">
        <f t="shared" si="8"/>
        <v>0.10249999999999999</v>
      </c>
      <c r="O19" s="16" t="str">
        <f t="shared" si="9"/>
        <v>0</v>
      </c>
      <c r="P19" s="8">
        <f t="shared" si="10"/>
        <v>0.1014</v>
      </c>
      <c r="Q19" s="16" t="str">
        <f t="shared" si="11"/>
        <v>0</v>
      </c>
      <c r="R19" s="8">
        <f t="shared" si="12"/>
        <v>9.5199999999999993E-2</v>
      </c>
      <c r="S19" s="16" t="str">
        <f t="shared" si="13"/>
        <v>0</v>
      </c>
      <c r="T19" s="8">
        <f t="shared" si="14"/>
        <v>9.1700000000000004E-2</v>
      </c>
      <c r="U19" s="16" t="str">
        <f t="shared" si="15"/>
        <v>0</v>
      </c>
      <c r="V19" s="8">
        <f t="shared" si="16"/>
        <v>9.11E-2</v>
      </c>
      <c r="W19" s="9" t="str">
        <f t="shared" si="17"/>
        <v>0</v>
      </c>
      <c r="X19" s="8">
        <f t="shared" si="18"/>
        <v>6.93E-2</v>
      </c>
      <c r="Y19" s="10">
        <f t="shared" si="19"/>
        <v>0</v>
      </c>
      <c r="Z19" s="10">
        <f t="shared" si="20"/>
        <v>0</v>
      </c>
      <c r="AA19" s="10">
        <f t="shared" si="21"/>
        <v>0</v>
      </c>
      <c r="AB19" s="10">
        <f t="shared" si="22"/>
        <v>0</v>
      </c>
      <c r="AC19" s="10">
        <f t="shared" si="23"/>
        <v>0</v>
      </c>
      <c r="AD19" s="10">
        <f t="shared" si="24"/>
        <v>0</v>
      </c>
      <c r="AE19" s="10">
        <f t="shared" si="25"/>
        <v>0</v>
      </c>
      <c r="AF19" s="10">
        <f t="shared" si="26"/>
        <v>0</v>
      </c>
      <c r="AG19" s="10">
        <f t="shared" si="27"/>
        <v>0</v>
      </c>
      <c r="AH19" s="15">
        <f t="shared" si="28"/>
        <v>0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1"/>
      <c r="AT19" s="1"/>
    </row>
    <row r="20" spans="1:46" x14ac:dyDescent="0.25">
      <c r="A20" s="24"/>
      <c r="B20" s="5"/>
      <c r="C20" s="6"/>
      <c r="D20" s="23" t="s">
        <v>10</v>
      </c>
      <c r="E20" s="18">
        <f t="shared" si="0"/>
        <v>0</v>
      </c>
      <c r="F20" s="7">
        <f t="shared" si="1"/>
        <v>0</v>
      </c>
      <c r="G20" s="8">
        <v>8.2500000000000004E-2</v>
      </c>
      <c r="H20" s="7" t="str">
        <f t="shared" si="2"/>
        <v>0</v>
      </c>
      <c r="I20" s="7" t="str">
        <f t="shared" si="3"/>
        <v>0</v>
      </c>
      <c r="J20" s="8">
        <f t="shared" si="4"/>
        <v>0.1124</v>
      </c>
      <c r="K20" s="16" t="str">
        <f t="shared" si="5"/>
        <v>0</v>
      </c>
      <c r="L20" s="8">
        <f t="shared" si="6"/>
        <v>0.1119</v>
      </c>
      <c r="M20" s="16" t="str">
        <f t="shared" si="7"/>
        <v>0</v>
      </c>
      <c r="N20" s="8">
        <f t="shared" si="8"/>
        <v>0.10249999999999999</v>
      </c>
      <c r="O20" s="16" t="str">
        <f t="shared" si="9"/>
        <v>0</v>
      </c>
      <c r="P20" s="8">
        <f t="shared" si="10"/>
        <v>0.1014</v>
      </c>
      <c r="Q20" s="16" t="str">
        <f t="shared" si="11"/>
        <v>0</v>
      </c>
      <c r="R20" s="8">
        <f t="shared" si="12"/>
        <v>9.5199999999999993E-2</v>
      </c>
      <c r="S20" s="16" t="str">
        <f t="shared" si="13"/>
        <v>0</v>
      </c>
      <c r="T20" s="8">
        <f t="shared" si="14"/>
        <v>9.1700000000000004E-2</v>
      </c>
      <c r="U20" s="16" t="str">
        <f t="shared" si="15"/>
        <v>0</v>
      </c>
      <c r="V20" s="8">
        <f t="shared" si="16"/>
        <v>9.11E-2</v>
      </c>
      <c r="W20" s="9" t="str">
        <f t="shared" si="17"/>
        <v>0</v>
      </c>
      <c r="X20" s="8">
        <f t="shared" si="18"/>
        <v>6.93E-2</v>
      </c>
      <c r="Y20" s="10">
        <f t="shared" si="19"/>
        <v>0</v>
      </c>
      <c r="Z20" s="10">
        <f t="shared" si="20"/>
        <v>0</v>
      </c>
      <c r="AA20" s="10">
        <f t="shared" si="21"/>
        <v>0</v>
      </c>
      <c r="AB20" s="10">
        <f t="shared" si="22"/>
        <v>0</v>
      </c>
      <c r="AC20" s="10">
        <f t="shared" si="23"/>
        <v>0</v>
      </c>
      <c r="AD20" s="10">
        <f t="shared" si="24"/>
        <v>0</v>
      </c>
      <c r="AE20" s="10">
        <f t="shared" si="25"/>
        <v>0</v>
      </c>
      <c r="AF20" s="10">
        <f t="shared" si="26"/>
        <v>0</v>
      </c>
      <c r="AG20" s="10">
        <f t="shared" si="27"/>
        <v>0</v>
      </c>
      <c r="AH20" s="15">
        <f t="shared" si="28"/>
        <v>0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1"/>
      <c r="AT20" s="1"/>
    </row>
    <row r="21" spans="1:46" x14ac:dyDescent="0.25">
      <c r="A21" s="24"/>
      <c r="B21" s="5"/>
      <c r="C21" s="6"/>
      <c r="D21" s="23" t="s">
        <v>10</v>
      </c>
      <c r="E21" s="18">
        <f t="shared" si="0"/>
        <v>0</v>
      </c>
      <c r="F21" s="7">
        <f t="shared" si="1"/>
        <v>0</v>
      </c>
      <c r="G21" s="8">
        <v>8.2500000000000004E-2</v>
      </c>
      <c r="H21" s="7" t="str">
        <f t="shared" si="2"/>
        <v>0</v>
      </c>
      <c r="I21" s="7" t="str">
        <f t="shared" si="3"/>
        <v>0</v>
      </c>
      <c r="J21" s="8">
        <f t="shared" si="4"/>
        <v>0.1124</v>
      </c>
      <c r="K21" s="16" t="str">
        <f t="shared" si="5"/>
        <v>0</v>
      </c>
      <c r="L21" s="8">
        <f t="shared" si="6"/>
        <v>0.1119</v>
      </c>
      <c r="M21" s="16" t="str">
        <f t="shared" si="7"/>
        <v>0</v>
      </c>
      <c r="N21" s="8">
        <f t="shared" si="8"/>
        <v>0.10249999999999999</v>
      </c>
      <c r="O21" s="16" t="str">
        <f t="shared" si="9"/>
        <v>0</v>
      </c>
      <c r="P21" s="8">
        <f t="shared" si="10"/>
        <v>0.1014</v>
      </c>
      <c r="Q21" s="16" t="str">
        <f t="shared" si="11"/>
        <v>0</v>
      </c>
      <c r="R21" s="8">
        <f t="shared" si="12"/>
        <v>9.5199999999999993E-2</v>
      </c>
      <c r="S21" s="16" t="str">
        <f t="shared" si="13"/>
        <v>0</v>
      </c>
      <c r="T21" s="8">
        <f t="shared" si="14"/>
        <v>9.1700000000000004E-2</v>
      </c>
      <c r="U21" s="16" t="str">
        <f t="shared" si="15"/>
        <v>0</v>
      </c>
      <c r="V21" s="8">
        <f t="shared" si="16"/>
        <v>9.11E-2</v>
      </c>
      <c r="W21" s="9" t="str">
        <f t="shared" si="17"/>
        <v>0</v>
      </c>
      <c r="X21" s="8">
        <f t="shared" si="18"/>
        <v>6.93E-2</v>
      </c>
      <c r="Y21" s="10">
        <f t="shared" si="19"/>
        <v>0</v>
      </c>
      <c r="Z21" s="10">
        <f t="shared" si="20"/>
        <v>0</v>
      </c>
      <c r="AA21" s="10">
        <f t="shared" si="21"/>
        <v>0</v>
      </c>
      <c r="AB21" s="10">
        <f t="shared" si="22"/>
        <v>0</v>
      </c>
      <c r="AC21" s="10">
        <f t="shared" si="23"/>
        <v>0</v>
      </c>
      <c r="AD21" s="10">
        <f t="shared" si="24"/>
        <v>0</v>
      </c>
      <c r="AE21" s="10">
        <f t="shared" si="25"/>
        <v>0</v>
      </c>
      <c r="AF21" s="10">
        <f t="shared" si="26"/>
        <v>0</v>
      </c>
      <c r="AG21" s="10">
        <f t="shared" si="27"/>
        <v>0</v>
      </c>
      <c r="AH21" s="15">
        <f t="shared" si="28"/>
        <v>0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1"/>
      <c r="AT21" s="1"/>
    </row>
    <row r="22" spans="1:46" x14ac:dyDescent="0.25">
      <c r="A22" s="24"/>
      <c r="B22" s="5"/>
      <c r="C22" s="6"/>
      <c r="D22" s="23" t="s">
        <v>10</v>
      </c>
      <c r="E22" s="18">
        <f t="shared" si="0"/>
        <v>0</v>
      </c>
      <c r="F22" s="7">
        <f t="shared" si="1"/>
        <v>0</v>
      </c>
      <c r="G22" s="8">
        <v>8.2500000000000004E-2</v>
      </c>
      <c r="H22" s="7" t="str">
        <f t="shared" si="2"/>
        <v>0</v>
      </c>
      <c r="I22" s="7" t="str">
        <f t="shared" si="3"/>
        <v>0</v>
      </c>
      <c r="J22" s="8">
        <f t="shared" si="4"/>
        <v>0.1124</v>
      </c>
      <c r="K22" s="16" t="str">
        <f t="shared" si="5"/>
        <v>0</v>
      </c>
      <c r="L22" s="8">
        <f t="shared" si="6"/>
        <v>0.1119</v>
      </c>
      <c r="M22" s="16" t="str">
        <f t="shared" si="7"/>
        <v>0</v>
      </c>
      <c r="N22" s="8">
        <f t="shared" si="8"/>
        <v>0.10249999999999999</v>
      </c>
      <c r="O22" s="16" t="str">
        <f t="shared" si="9"/>
        <v>0</v>
      </c>
      <c r="P22" s="8">
        <f t="shared" si="10"/>
        <v>0.1014</v>
      </c>
      <c r="Q22" s="16" t="str">
        <f t="shared" si="11"/>
        <v>0</v>
      </c>
      <c r="R22" s="8">
        <f t="shared" si="12"/>
        <v>9.5199999999999993E-2</v>
      </c>
      <c r="S22" s="16" t="str">
        <f t="shared" si="13"/>
        <v>0</v>
      </c>
      <c r="T22" s="8">
        <f t="shared" si="14"/>
        <v>9.1700000000000004E-2</v>
      </c>
      <c r="U22" s="16" t="str">
        <f t="shared" si="15"/>
        <v>0</v>
      </c>
      <c r="V22" s="8">
        <f t="shared" si="16"/>
        <v>9.11E-2</v>
      </c>
      <c r="W22" s="9" t="str">
        <f t="shared" si="17"/>
        <v>0</v>
      </c>
      <c r="X22" s="8">
        <f t="shared" si="18"/>
        <v>6.93E-2</v>
      </c>
      <c r="Y22" s="10">
        <f t="shared" si="19"/>
        <v>0</v>
      </c>
      <c r="Z22" s="10">
        <f t="shared" si="20"/>
        <v>0</v>
      </c>
      <c r="AA22" s="10">
        <f t="shared" si="21"/>
        <v>0</v>
      </c>
      <c r="AB22" s="10">
        <f t="shared" si="22"/>
        <v>0</v>
      </c>
      <c r="AC22" s="10">
        <f t="shared" si="23"/>
        <v>0</v>
      </c>
      <c r="AD22" s="10">
        <f t="shared" si="24"/>
        <v>0</v>
      </c>
      <c r="AE22" s="10">
        <f t="shared" si="25"/>
        <v>0</v>
      </c>
      <c r="AF22" s="10">
        <f t="shared" si="26"/>
        <v>0</v>
      </c>
      <c r="AG22" s="10">
        <f t="shared" si="27"/>
        <v>0</v>
      </c>
      <c r="AH22" s="15">
        <f t="shared" si="28"/>
        <v>0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1"/>
      <c r="AT22" s="1"/>
    </row>
    <row r="23" spans="1:46" x14ac:dyDescent="0.25">
      <c r="A23" s="24"/>
      <c r="B23" s="5"/>
      <c r="C23" s="6"/>
      <c r="D23" s="23" t="s">
        <v>10</v>
      </c>
      <c r="E23" s="18">
        <f t="shared" si="0"/>
        <v>0</v>
      </c>
      <c r="F23" s="7">
        <f t="shared" si="1"/>
        <v>0</v>
      </c>
      <c r="G23" s="8">
        <v>8.2500000000000004E-2</v>
      </c>
      <c r="H23" s="7" t="str">
        <f t="shared" si="2"/>
        <v>0</v>
      </c>
      <c r="I23" s="7" t="str">
        <f t="shared" si="3"/>
        <v>0</v>
      </c>
      <c r="J23" s="8">
        <f t="shared" si="4"/>
        <v>0.1124</v>
      </c>
      <c r="K23" s="16" t="str">
        <f t="shared" si="5"/>
        <v>0</v>
      </c>
      <c r="L23" s="8">
        <f t="shared" si="6"/>
        <v>0.1119</v>
      </c>
      <c r="M23" s="16" t="str">
        <f t="shared" si="7"/>
        <v>0</v>
      </c>
      <c r="N23" s="8">
        <f t="shared" si="8"/>
        <v>0.10249999999999999</v>
      </c>
      <c r="O23" s="16" t="str">
        <f t="shared" si="9"/>
        <v>0</v>
      </c>
      <c r="P23" s="8">
        <f t="shared" si="10"/>
        <v>0.1014</v>
      </c>
      <c r="Q23" s="16" t="str">
        <f t="shared" si="11"/>
        <v>0</v>
      </c>
      <c r="R23" s="8">
        <f t="shared" si="12"/>
        <v>9.5199999999999993E-2</v>
      </c>
      <c r="S23" s="16" t="str">
        <f t="shared" si="13"/>
        <v>0</v>
      </c>
      <c r="T23" s="8">
        <f t="shared" si="14"/>
        <v>9.1700000000000004E-2</v>
      </c>
      <c r="U23" s="16" t="str">
        <f t="shared" si="15"/>
        <v>0</v>
      </c>
      <c r="V23" s="8">
        <f t="shared" si="16"/>
        <v>9.11E-2</v>
      </c>
      <c r="W23" s="9" t="str">
        <f t="shared" si="17"/>
        <v>0</v>
      </c>
      <c r="X23" s="8">
        <f t="shared" si="18"/>
        <v>6.93E-2</v>
      </c>
      <c r="Y23" s="10">
        <f t="shared" si="19"/>
        <v>0</v>
      </c>
      <c r="Z23" s="10">
        <f t="shared" si="20"/>
        <v>0</v>
      </c>
      <c r="AA23" s="10">
        <f t="shared" si="21"/>
        <v>0</v>
      </c>
      <c r="AB23" s="10">
        <f t="shared" si="22"/>
        <v>0</v>
      </c>
      <c r="AC23" s="10">
        <f t="shared" si="23"/>
        <v>0</v>
      </c>
      <c r="AD23" s="10">
        <f t="shared" si="24"/>
        <v>0</v>
      </c>
      <c r="AE23" s="10">
        <f t="shared" si="25"/>
        <v>0</v>
      </c>
      <c r="AF23" s="10">
        <f t="shared" si="26"/>
        <v>0</v>
      </c>
      <c r="AG23" s="10">
        <f t="shared" si="27"/>
        <v>0</v>
      </c>
      <c r="AH23" s="15">
        <f t="shared" si="28"/>
        <v>0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1"/>
      <c r="AT23" s="1"/>
    </row>
    <row r="24" spans="1:46" ht="15.75" thickBot="1" x14ac:dyDescent="0.3">
      <c r="A24" s="25"/>
      <c r="B24" s="26"/>
      <c r="C24" s="27"/>
      <c r="D24" s="23" t="s">
        <v>10</v>
      </c>
      <c r="E24" s="18">
        <f t="shared" si="0"/>
        <v>0</v>
      </c>
      <c r="F24" s="7">
        <f t="shared" si="1"/>
        <v>0</v>
      </c>
      <c r="G24" s="8">
        <v>8.2500000000000004E-2</v>
      </c>
      <c r="H24" s="7" t="str">
        <f t="shared" si="2"/>
        <v>0</v>
      </c>
      <c r="I24" s="7" t="str">
        <f t="shared" si="3"/>
        <v>0</v>
      </c>
      <c r="J24" s="8">
        <f t="shared" si="4"/>
        <v>0.1124</v>
      </c>
      <c r="K24" s="16" t="str">
        <f t="shared" si="5"/>
        <v>0</v>
      </c>
      <c r="L24" s="8">
        <f t="shared" si="6"/>
        <v>0.1119</v>
      </c>
      <c r="M24" s="16" t="str">
        <f t="shared" si="7"/>
        <v>0</v>
      </c>
      <c r="N24" s="8">
        <f t="shared" si="8"/>
        <v>0.10249999999999999</v>
      </c>
      <c r="O24" s="16" t="str">
        <f t="shared" si="9"/>
        <v>0</v>
      </c>
      <c r="P24" s="8">
        <f t="shared" si="10"/>
        <v>0.1014</v>
      </c>
      <c r="Q24" s="16" t="str">
        <f t="shared" si="11"/>
        <v>0</v>
      </c>
      <c r="R24" s="8">
        <f t="shared" si="12"/>
        <v>9.5199999999999993E-2</v>
      </c>
      <c r="S24" s="16" t="str">
        <f t="shared" si="13"/>
        <v>0</v>
      </c>
      <c r="T24" s="8">
        <f t="shared" si="14"/>
        <v>9.1700000000000004E-2</v>
      </c>
      <c r="U24" s="16" t="str">
        <f t="shared" si="15"/>
        <v>0</v>
      </c>
      <c r="V24" s="8">
        <f t="shared" si="16"/>
        <v>9.11E-2</v>
      </c>
      <c r="W24" s="9" t="str">
        <f t="shared" si="17"/>
        <v>0</v>
      </c>
      <c r="X24" s="8">
        <f t="shared" si="18"/>
        <v>6.93E-2</v>
      </c>
      <c r="Y24" s="10">
        <f t="shared" si="19"/>
        <v>0</v>
      </c>
      <c r="Z24" s="10">
        <f t="shared" si="20"/>
        <v>0</v>
      </c>
      <c r="AA24" s="10">
        <f t="shared" si="21"/>
        <v>0</v>
      </c>
      <c r="AB24" s="10">
        <f t="shared" si="22"/>
        <v>0</v>
      </c>
      <c r="AC24" s="10">
        <f t="shared" si="23"/>
        <v>0</v>
      </c>
      <c r="AD24" s="10">
        <f t="shared" si="24"/>
        <v>0</v>
      </c>
      <c r="AE24" s="10">
        <f t="shared" si="25"/>
        <v>0</v>
      </c>
      <c r="AF24" s="10">
        <f t="shared" si="26"/>
        <v>0</v>
      </c>
      <c r="AG24" s="10">
        <f t="shared" si="27"/>
        <v>0</v>
      </c>
      <c r="AH24" s="15">
        <f t="shared" si="28"/>
        <v>0</v>
      </c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1"/>
      <c r="AT24" s="1"/>
    </row>
    <row r="25" spans="1:4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3"/>
      <c r="AH25" s="14">
        <f>SUM(AH4:AH24)</f>
        <v>58048.666666666664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1"/>
      <c r="AT25" s="1"/>
    </row>
    <row r="26" spans="1:4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1"/>
      <c r="AT26" s="1"/>
    </row>
    <row r="27" spans="1:4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1"/>
      <c r="AT27" s="1"/>
    </row>
    <row r="28" spans="1:4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1"/>
      <c r="AT28" s="1"/>
    </row>
    <row r="29" spans="1:4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"/>
      <c r="AT29" s="1"/>
    </row>
    <row r="30" spans="1:4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"/>
      <c r="AT30" s="1"/>
    </row>
    <row r="31" spans="1:4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"/>
      <c r="AT31" s="1"/>
    </row>
    <row r="32" spans="1:4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"/>
      <c r="AT32" s="1"/>
    </row>
    <row r="33" spans="1:4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"/>
      <c r="AT33" s="1"/>
    </row>
    <row r="34" spans="1:4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"/>
      <c r="AT34" s="1"/>
    </row>
    <row r="35" spans="1:4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"/>
      <c r="AT35" s="1"/>
    </row>
    <row r="36" spans="1:4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1"/>
      <c r="AT36" s="1"/>
    </row>
    <row r="37" spans="1:4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1"/>
      <c r="AT37" s="1"/>
    </row>
    <row r="38" spans="1:4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1"/>
      <c r="AT38" s="1"/>
    </row>
    <row r="39" spans="1:4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1"/>
      <c r="AT39" s="1"/>
    </row>
    <row r="40" spans="1:4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1"/>
      <c r="AT40" s="1"/>
    </row>
    <row r="41" spans="1:4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1"/>
      <c r="AT41" s="1"/>
    </row>
    <row r="42" spans="1:4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1"/>
      <c r="AT42" s="1"/>
    </row>
    <row r="43" spans="1:4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1"/>
      <c r="AT43" s="1"/>
    </row>
    <row r="44" spans="1:4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1"/>
      <c r="AT44" s="1"/>
    </row>
    <row r="45" spans="1:4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1"/>
      <c r="AT45" s="1"/>
    </row>
    <row r="46" spans="1:4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1"/>
      <c r="AT46" s="1"/>
    </row>
    <row r="47" spans="1:4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"/>
      <c r="AT47" s="1"/>
    </row>
    <row r="48" spans="1:4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"/>
      <c r="AT48" s="1"/>
    </row>
    <row r="49" spans="1:4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"/>
      <c r="AT49" s="1"/>
    </row>
    <row r="50" spans="1:4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"/>
      <c r="AT50" s="1"/>
    </row>
    <row r="51" spans="1:4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"/>
      <c r="AT51" s="1"/>
    </row>
    <row r="52" spans="1:4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"/>
      <c r="AT52" s="1"/>
    </row>
    <row r="53" spans="1:4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"/>
      <c r="AT53" s="1"/>
    </row>
    <row r="54" spans="1:4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1"/>
      <c r="AT54" s="1"/>
    </row>
    <row r="55" spans="1:4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1"/>
      <c r="AT55" s="1"/>
    </row>
    <row r="56" spans="1:4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1"/>
      <c r="AT56" s="1"/>
    </row>
    <row r="57" spans="1:4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1"/>
      <c r="AT57" s="1"/>
    </row>
    <row r="58" spans="1:4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1"/>
      <c r="AT58" s="1"/>
    </row>
    <row r="59" spans="1:4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1"/>
      <c r="AT59" s="1"/>
    </row>
    <row r="60" spans="1:4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1"/>
      <c r="AT60" s="1"/>
    </row>
    <row r="61" spans="1:4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1"/>
      <c r="AT61" s="1"/>
    </row>
    <row r="62" spans="1:4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1"/>
      <c r="AT62" s="1"/>
    </row>
    <row r="63" spans="1:4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1"/>
      <c r="AT63" s="1"/>
    </row>
    <row r="64" spans="1:4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1"/>
      <c r="AT64" s="1"/>
    </row>
    <row r="65" spans="1:4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"/>
      <c r="AT65" s="1"/>
    </row>
    <row r="66" spans="1:4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"/>
      <c r="AT66" s="1"/>
    </row>
    <row r="67" spans="1:4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"/>
      <c r="AT67" s="1"/>
    </row>
    <row r="68" spans="1:4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"/>
      <c r="AT68" s="1"/>
    </row>
    <row r="69" spans="1:4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"/>
      <c r="AT69" s="1"/>
    </row>
    <row r="70" spans="1:4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"/>
      <c r="AT70" s="1"/>
    </row>
    <row r="71" spans="1:4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"/>
      <c r="AT71" s="1"/>
    </row>
    <row r="72" spans="1:4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1"/>
      <c r="AT72" s="1"/>
    </row>
    <row r="73" spans="1:4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1"/>
      <c r="AT73" s="1"/>
    </row>
    <row r="74" spans="1:4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1"/>
      <c r="AT74" s="1"/>
    </row>
    <row r="75" spans="1:4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1"/>
      <c r="AT75" s="1"/>
    </row>
    <row r="76" spans="1:4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1"/>
      <c r="AT76" s="1"/>
    </row>
    <row r="77" spans="1:4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1"/>
      <c r="AT77" s="1"/>
    </row>
    <row r="78" spans="1:4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1"/>
      <c r="AT78" s="1"/>
    </row>
    <row r="79" spans="1:4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1"/>
      <c r="AT79" s="1"/>
    </row>
    <row r="80" spans="1:4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1"/>
      <c r="AT80" s="1"/>
    </row>
    <row r="81" spans="1:4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1"/>
      <c r="AT81" s="1"/>
    </row>
    <row r="82" spans="1:4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1"/>
      <c r="AT82" s="1"/>
    </row>
    <row r="83" spans="1:4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"/>
      <c r="AT83" s="1"/>
    </row>
    <row r="84" spans="1:4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"/>
      <c r="AT84" s="1"/>
    </row>
    <row r="85" spans="1:4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"/>
      <c r="AT85" s="1"/>
    </row>
    <row r="86" spans="1:4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1"/>
      <c r="AT86" s="1"/>
    </row>
    <row r="87" spans="1:4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"/>
      <c r="AT87" s="1"/>
    </row>
    <row r="88" spans="1:4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"/>
      <c r="AT88" s="1"/>
    </row>
    <row r="89" spans="1:4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"/>
      <c r="AT89" s="1"/>
    </row>
    <row r="90" spans="1:4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1"/>
      <c r="AT90" s="1"/>
    </row>
    <row r="91" spans="1:4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1"/>
      <c r="AT91" s="1"/>
    </row>
    <row r="92" spans="1:4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1"/>
      <c r="AT92" s="1"/>
    </row>
    <row r="93" spans="1:4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1"/>
      <c r="AT93" s="1"/>
    </row>
    <row r="94" spans="1:4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1"/>
      <c r="AT94" s="1"/>
    </row>
    <row r="95" spans="1:4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1"/>
      <c r="AT95" s="1"/>
    </row>
    <row r="96" spans="1:4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1"/>
      <c r="AT96" s="1"/>
    </row>
    <row r="97" spans="1:4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1"/>
      <c r="AT97" s="1"/>
    </row>
    <row r="98" spans="1:4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1"/>
      <c r="AT98" s="1"/>
    </row>
    <row r="99" spans="1:4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1"/>
      <c r="AT99" s="1"/>
    </row>
    <row r="100" spans="1:4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1"/>
      <c r="AT100" s="1"/>
    </row>
    <row r="101" spans="1:4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"/>
      <c r="AT101" s="1"/>
    </row>
    <row r="102" spans="1:4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"/>
      <c r="AT102" s="1"/>
    </row>
    <row r="103" spans="1:4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"/>
      <c r="AT103" s="1"/>
    </row>
    <row r="104" spans="1:4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"/>
      <c r="AT104" s="1"/>
    </row>
    <row r="105" spans="1:4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"/>
      <c r="AT105" s="1"/>
    </row>
    <row r="106" spans="1:4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"/>
      <c r="AT106" s="1"/>
    </row>
    <row r="107" spans="1:4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"/>
      <c r="AT107" s="1"/>
    </row>
    <row r="108" spans="1:4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1"/>
      <c r="AT108" s="1"/>
    </row>
    <row r="109" spans="1:4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</row>
    <row r="110" spans="1:4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1"/>
      <c r="AT110" s="1"/>
    </row>
    <row r="111" spans="1:4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1"/>
      <c r="AT111" s="1"/>
    </row>
    <row r="112" spans="1:4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1"/>
      <c r="AT112" s="1"/>
    </row>
    <row r="113" spans="1:4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</row>
    <row r="114" spans="1:4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1"/>
      <c r="AT114" s="1"/>
    </row>
    <row r="115" spans="1:4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1"/>
      <c r="AT115" s="1"/>
    </row>
    <row r="116" spans="1:4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1"/>
      <c r="AT116" s="1"/>
    </row>
    <row r="117" spans="1:4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1"/>
      <c r="AT117" s="1"/>
    </row>
    <row r="118" spans="1:4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1"/>
      <c r="AT118" s="1"/>
    </row>
    <row r="119" spans="1:4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"/>
      <c r="AT119" s="1"/>
    </row>
    <row r="120" spans="1:4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"/>
      <c r="AT120" s="1"/>
    </row>
    <row r="121" spans="1:4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"/>
      <c r="AT121" s="1"/>
    </row>
    <row r="122" spans="1:4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"/>
      <c r="AT122" s="1"/>
    </row>
    <row r="123" spans="1:4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"/>
      <c r="AT123" s="1"/>
    </row>
    <row r="124" spans="1:4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"/>
      <c r="AT124" s="1"/>
    </row>
    <row r="125" spans="1:4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"/>
      <c r="AT125" s="1"/>
    </row>
    <row r="126" spans="1:4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1"/>
      <c r="AT126" s="1"/>
    </row>
    <row r="127" spans="1:4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1"/>
      <c r="AT127" s="1"/>
    </row>
    <row r="128" spans="1:4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1"/>
      <c r="AT128" s="1"/>
    </row>
    <row r="129" spans="1:4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1"/>
      <c r="AT129" s="1"/>
    </row>
    <row r="130" spans="1:4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1"/>
      <c r="AT130" s="1"/>
    </row>
    <row r="131" spans="1:4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1"/>
      <c r="AT131" s="1"/>
    </row>
    <row r="132" spans="1:4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1"/>
      <c r="AT132" s="1"/>
    </row>
    <row r="133" spans="1:4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1"/>
      <c r="AT133" s="1"/>
    </row>
    <row r="134" spans="1:4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1"/>
      <c r="AT134" s="1"/>
    </row>
    <row r="135" spans="1:4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1"/>
      <c r="AT135" s="1"/>
    </row>
    <row r="136" spans="1:4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1"/>
      <c r="AT136" s="1"/>
    </row>
    <row r="137" spans="1:4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"/>
      <c r="AT137" s="1"/>
    </row>
    <row r="138" spans="1:4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"/>
      <c r="AT138" s="1"/>
    </row>
    <row r="139" spans="1:4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"/>
      <c r="AT139" s="1"/>
    </row>
    <row r="140" spans="1:4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"/>
      <c r="AT140" s="1"/>
    </row>
    <row r="141" spans="1:4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"/>
      <c r="AT141" s="1"/>
    </row>
    <row r="142" spans="1:4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"/>
      <c r="AT142" s="1"/>
    </row>
    <row r="143" spans="1:4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"/>
      <c r="AT143" s="1"/>
    </row>
    <row r="144" spans="1:4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1"/>
      <c r="AT144" s="1"/>
    </row>
    <row r="145" spans="1:4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1"/>
      <c r="AT145" s="1"/>
    </row>
    <row r="146" spans="1:4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1"/>
      <c r="AT146" s="1"/>
    </row>
    <row r="147" spans="1:4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1"/>
      <c r="AT147" s="1"/>
    </row>
    <row r="148" spans="1:4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1"/>
      <c r="AT148" s="1"/>
    </row>
    <row r="149" spans="1:4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1"/>
      <c r="AT149" s="1"/>
    </row>
    <row r="150" spans="1:4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1"/>
      <c r="AT150" s="1"/>
    </row>
    <row r="151" spans="1:4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1"/>
      <c r="AT151" s="1"/>
    </row>
    <row r="152" spans="1:4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1"/>
      <c r="AT152" s="1"/>
    </row>
    <row r="153" spans="1:4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1"/>
      <c r="AT153" s="1"/>
    </row>
    <row r="154" spans="1:4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1"/>
      <c r="AT154" s="1"/>
    </row>
    <row r="155" spans="1:4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"/>
      <c r="AT155" s="1"/>
    </row>
    <row r="156" spans="1:4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"/>
      <c r="AT156" s="1"/>
    </row>
    <row r="157" spans="1:4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"/>
      <c r="AT157" s="1"/>
    </row>
    <row r="158" spans="1:4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"/>
      <c r="AT158" s="1"/>
    </row>
    <row r="159" spans="1:4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:4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4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:4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:4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4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:4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:4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:4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:4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:4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:4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:4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:4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:4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:4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:4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:4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:4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:4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:4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:4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:4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:4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:4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:4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:4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:4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:4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:4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:4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:4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:4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:4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:4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:4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:4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:4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:4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:4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:4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:4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:4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4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:4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:4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:4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:4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:4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:4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:4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:4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:4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:4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:4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:4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:4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:4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:4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:4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:4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:4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:4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:4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:4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:4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:4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:4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1:4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1:4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1:4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1:4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1:4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:4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1:4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1:4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:4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:4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1:4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1:4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1:4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1:4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:4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:4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1:4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1:4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1:4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1:4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1:4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1:4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1:4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1:4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1:4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1:4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1:4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1:4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1:4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1:4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1:4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:4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1:4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1:4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1:4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:4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1:4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1:4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1:4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1:4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1:4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1:4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1:4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1:4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1:4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1:4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1:4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1:4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1:4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1:4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1:4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1:4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1:4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1:4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spans="1:4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spans="1:4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spans="1:4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spans="1:4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spans="1:4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spans="1:4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 spans="1:4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spans="1:4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 spans="1:4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 spans="1:4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 spans="1:4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 spans="1:4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 spans="1:4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 spans="1:4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spans="1:4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spans="1:4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 spans="1:4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1:4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 spans="1:4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 spans="1:4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 spans="1:4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spans="1:4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spans="1:4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spans="1:4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spans="1:4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spans="1:4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spans="1:4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spans="1:4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spans="1:4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 spans="1:4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spans="1:4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spans="1:4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spans="1:4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spans="1:4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 spans="1:4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spans="1:4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 spans="1:4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 spans="1:4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 spans="1:4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 spans="1:4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 spans="1:4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</row>
    <row r="422" spans="1:4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</row>
    <row r="423" spans="1:4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</row>
    <row r="424" spans="1:4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 spans="1:4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 spans="1:4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</row>
    <row r="427" spans="1:4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</row>
    <row r="428" spans="1:4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 spans="1:4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 spans="1:4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 spans="1:4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 spans="1:4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 spans="1:4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 spans="1:4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 spans="1:4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 spans="1:4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 spans="1:4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</row>
    <row r="438" spans="1:4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 spans="1:4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spans="1:4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  <row r="441" spans="1:4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</row>
    <row r="442" spans="1:4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</row>
    <row r="443" spans="1:4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</row>
    <row r="444" spans="1:4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</row>
    <row r="445" spans="1:4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</row>
    <row r="446" spans="1:4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</row>
    <row r="447" spans="1:4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</row>
    <row r="448" spans="1:4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</row>
    <row r="449" spans="1:4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</row>
    <row r="450" spans="1:4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</row>
    <row r="451" spans="1:4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</row>
    <row r="452" spans="1:4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</row>
    <row r="453" spans="1:4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</row>
    <row r="454" spans="1:4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</row>
    <row r="455" spans="1:4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</row>
    <row r="456" spans="1:4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</row>
    <row r="457" spans="1:4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</row>
    <row r="458" spans="1:4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</row>
    <row r="459" spans="1:4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</row>
    <row r="460" spans="1:4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</row>
    <row r="461" spans="1:4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</row>
    <row r="462" spans="1:4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</row>
    <row r="463" spans="1:4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</row>
    <row r="464" spans="1:4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</row>
    <row r="465" spans="1:4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</row>
    <row r="466" spans="1:4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</row>
    <row r="467" spans="1:4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</row>
    <row r="468" spans="1:4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</row>
    <row r="469" spans="1:4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</row>
    <row r="470" spans="1:4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</row>
    <row r="471" spans="1:4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</row>
    <row r="472" spans="1:4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</row>
    <row r="473" spans="1:4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</row>
    <row r="474" spans="1:4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</row>
    <row r="475" spans="1:4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</row>
    <row r="476" spans="1:4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</row>
    <row r="477" spans="1:4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</row>
    <row r="478" spans="1:4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</row>
    <row r="479" spans="1:4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</row>
    <row r="480" spans="1:4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</row>
    <row r="481" spans="1:4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</row>
    <row r="482" spans="1:4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</row>
    <row r="483" spans="1:4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</row>
    <row r="484" spans="1:4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</row>
    <row r="485" spans="1:4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</row>
    <row r="486" spans="1:4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</row>
    <row r="487" spans="1:4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</row>
    <row r="488" spans="1:4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</row>
    <row r="489" spans="1:4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</row>
    <row r="490" spans="1:4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</row>
    <row r="491" spans="1:4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</row>
    <row r="492" spans="1:4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</row>
    <row r="493" spans="1:4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</row>
    <row r="494" spans="1:4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</row>
    <row r="495" spans="1:4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</row>
    <row r="496" spans="1:4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</row>
    <row r="497" spans="1:4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</row>
    <row r="498" spans="1:4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</row>
    <row r="499" spans="1:4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</row>
    <row r="500" spans="1:4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</row>
    <row r="501" spans="1:4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</row>
    <row r="502" spans="1:4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</row>
    <row r="503" spans="1:4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</row>
    <row r="504" spans="1:4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</row>
    <row r="505" spans="1:4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</row>
    <row r="506" spans="1:4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</row>
    <row r="507" spans="1:4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</row>
    <row r="508" spans="1:4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</row>
    <row r="509" spans="1:4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</row>
    <row r="510" spans="1:4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</row>
    <row r="511" spans="1:4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</row>
    <row r="512" spans="1:4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</row>
    <row r="513" spans="1:4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</row>
    <row r="514" spans="1:4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</row>
    <row r="515" spans="1:4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</row>
    <row r="516" spans="1:4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</row>
    <row r="517" spans="1:4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</row>
    <row r="518" spans="1:4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</row>
    <row r="519" spans="1:4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</row>
    <row r="520" spans="1:4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</row>
    <row r="521" spans="1:4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</row>
    <row r="522" spans="1:4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</row>
    <row r="523" spans="1:4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</row>
    <row r="524" spans="1:4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</row>
    <row r="525" spans="1:4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</row>
    <row r="526" spans="1:4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</row>
    <row r="527" spans="1:4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</row>
    <row r="528" spans="1:4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</row>
    <row r="529" spans="1:4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</row>
    <row r="530" spans="1:4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</row>
    <row r="531" spans="1:4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</row>
    <row r="532" spans="1:4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</row>
    <row r="533" spans="1:4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</row>
    <row r="534" spans="1:4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</row>
    <row r="535" spans="1:4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</row>
    <row r="536" spans="1:4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</row>
    <row r="537" spans="1:4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</row>
    <row r="538" spans="1:4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</row>
    <row r="539" spans="1:4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</row>
    <row r="540" spans="1:4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</row>
    <row r="541" spans="1:4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</row>
    <row r="542" spans="1:4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</row>
    <row r="543" spans="1:4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</row>
    <row r="544" spans="1:4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</row>
    <row r="545" spans="1:4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</row>
    <row r="546" spans="1:4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</row>
    <row r="547" spans="1:4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</row>
    <row r="548" spans="1:4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</row>
    <row r="549" spans="1:4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</row>
    <row r="550" spans="1:4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</row>
    <row r="551" spans="1:4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</row>
    <row r="552" spans="1:4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</row>
    <row r="553" spans="1:4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</row>
    <row r="554" spans="1:4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</row>
    <row r="555" spans="1:4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</row>
    <row r="556" spans="1:4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</row>
    <row r="557" spans="1:4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</row>
    <row r="558" spans="1:4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</row>
    <row r="559" spans="1:4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</row>
    <row r="560" spans="1:4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</row>
    <row r="561" spans="1:4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</row>
    <row r="562" spans="1:4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</row>
    <row r="563" spans="1:4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</row>
    <row r="564" spans="1:4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</row>
    <row r="565" spans="1:4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</row>
    <row r="566" spans="1:4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</row>
    <row r="567" spans="1:4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</row>
    <row r="568" spans="1:4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</row>
    <row r="569" spans="1:4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</row>
    <row r="570" spans="1:4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</row>
    <row r="571" spans="1:4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</row>
    <row r="572" spans="1:4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</row>
    <row r="573" spans="1:4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</row>
    <row r="574" spans="1:4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</row>
    <row r="575" spans="1:4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</row>
    <row r="576" spans="1:4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</row>
    <row r="577" spans="1:4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</row>
    <row r="578" spans="1:4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</row>
    <row r="579" spans="1:4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</row>
    <row r="580" spans="1:4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</row>
    <row r="581" spans="1:4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</row>
    <row r="582" spans="1:4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</row>
    <row r="583" spans="1:4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</row>
    <row r="584" spans="1:4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</row>
    <row r="585" spans="1:4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</row>
    <row r="586" spans="1:4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</row>
    <row r="587" spans="1:4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</row>
    <row r="588" spans="1:4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</row>
    <row r="589" spans="1:4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</row>
    <row r="590" spans="1:4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</row>
    <row r="591" spans="1:4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</row>
    <row r="592" spans="1:4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</row>
    <row r="593" spans="1:4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</row>
    <row r="594" spans="1:4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</row>
    <row r="595" spans="1:4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</row>
    <row r="596" spans="1:4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</row>
    <row r="597" spans="1:4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</row>
    <row r="598" spans="1:4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</row>
    <row r="599" spans="1:4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</row>
    <row r="600" spans="1:4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</row>
    <row r="601" spans="1:4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</row>
    <row r="602" spans="1:4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</row>
    <row r="603" spans="1:4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</row>
    <row r="604" spans="1:4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</row>
    <row r="605" spans="1:4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</row>
    <row r="606" spans="1:4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</row>
    <row r="607" spans="1:4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</row>
    <row r="608" spans="1:4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</row>
    <row r="609" spans="1:4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</row>
    <row r="610" spans="1:4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</row>
    <row r="611" spans="1:4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</row>
    <row r="612" spans="1:4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</row>
    <row r="613" spans="1:4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</row>
    <row r="614" spans="1:4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</row>
    <row r="615" spans="1:4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</row>
    <row r="616" spans="1:4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</row>
    <row r="617" spans="1:4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</row>
    <row r="618" spans="1:4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</row>
    <row r="619" spans="1:4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</row>
    <row r="620" spans="1:4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</row>
    <row r="621" spans="1:4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</row>
    <row r="622" spans="1:4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</row>
    <row r="623" spans="1:4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</row>
    <row r="624" spans="1:4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</row>
    <row r="625" spans="1:4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</row>
    <row r="626" spans="1:4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</row>
    <row r="627" spans="1:4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</row>
    <row r="628" spans="1:4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</row>
    <row r="629" spans="1:4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</row>
    <row r="630" spans="1:4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</row>
    <row r="631" spans="1:4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</row>
    <row r="632" spans="1:4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</row>
    <row r="633" spans="1:4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</row>
    <row r="634" spans="1:4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</row>
    <row r="635" spans="1:4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</row>
    <row r="636" spans="1:4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</row>
    <row r="637" spans="1:4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</row>
    <row r="638" spans="1:4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</row>
    <row r="639" spans="1:4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</row>
    <row r="640" spans="1:4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</row>
    <row r="641" spans="1:4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</row>
    <row r="642" spans="1:4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</row>
    <row r="643" spans="1:4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</row>
    <row r="644" spans="1:4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</row>
    <row r="645" spans="1:4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</row>
    <row r="646" spans="1:4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</row>
    <row r="647" spans="1:4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</row>
    <row r="648" spans="1:4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</row>
    <row r="649" spans="1:4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</row>
    <row r="650" spans="1:4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</row>
    <row r="651" spans="1:4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</row>
    <row r="652" spans="1:4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</row>
    <row r="653" spans="1:4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</row>
    <row r="654" spans="1:4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</row>
    <row r="655" spans="1:4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</row>
    <row r="656" spans="1:4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</row>
    <row r="657" spans="1:4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</row>
    <row r="658" spans="1:4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</row>
    <row r="659" spans="1:4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</row>
    <row r="660" spans="1:4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</row>
    <row r="661" spans="1:4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</row>
    <row r="662" spans="1:4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</row>
    <row r="663" spans="1:4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</row>
    <row r="664" spans="1:4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</row>
    <row r="665" spans="1:4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</row>
    <row r="666" spans="1:4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</row>
    <row r="667" spans="1:4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</row>
    <row r="668" spans="1:4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</row>
    <row r="669" spans="1:4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</row>
    <row r="670" spans="1:4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</row>
    <row r="671" spans="1:4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</row>
    <row r="672" spans="1:4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</row>
    <row r="673" spans="1:4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</row>
    <row r="674" spans="1:4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</row>
    <row r="675" spans="1:4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</row>
    <row r="676" spans="1:4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</row>
    <row r="677" spans="1:4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</row>
    <row r="678" spans="1:4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</row>
    <row r="679" spans="1:4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</row>
    <row r="680" spans="1:4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</row>
    <row r="681" spans="1:4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</row>
    <row r="682" spans="1:4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</row>
    <row r="683" spans="1:4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</row>
    <row r="684" spans="1:4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</row>
    <row r="685" spans="1:4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</row>
    <row r="686" spans="1:4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</row>
    <row r="687" spans="1:4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</row>
    <row r="688" spans="1:4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</row>
    <row r="689" spans="1:4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</row>
    <row r="690" spans="1:4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</row>
    <row r="691" spans="1:4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</row>
    <row r="692" spans="1:4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</row>
    <row r="693" spans="1:4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</row>
    <row r="694" spans="1:4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</row>
    <row r="695" spans="1:4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</row>
    <row r="696" spans="1:4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</row>
    <row r="697" spans="1:4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</row>
    <row r="698" spans="1:4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</row>
    <row r="699" spans="1:4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</row>
    <row r="700" spans="1:4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</row>
    <row r="701" spans="1:4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</row>
    <row r="702" spans="1:4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</row>
    <row r="703" spans="1:4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</row>
    <row r="704" spans="1:4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</row>
    <row r="705" spans="1:4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</row>
    <row r="706" spans="1:4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</row>
    <row r="707" spans="1:4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</row>
    <row r="708" spans="1:4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</row>
    <row r="709" spans="1:4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</row>
    <row r="710" spans="1:4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</row>
    <row r="711" spans="1:4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</row>
    <row r="712" spans="1:4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</row>
    <row r="713" spans="1:4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</row>
    <row r="714" spans="1:4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</row>
    <row r="715" spans="1:4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</row>
    <row r="716" spans="1:4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</row>
    <row r="717" spans="1:4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</row>
    <row r="718" spans="1:4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</row>
    <row r="719" spans="1:4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</row>
    <row r="720" spans="1:4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</row>
    <row r="721" spans="1:4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</row>
    <row r="722" spans="1:4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</row>
    <row r="723" spans="1:4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</row>
    <row r="724" spans="1:4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</row>
    <row r="725" spans="1:4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</row>
    <row r="726" spans="1:4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</row>
    <row r="727" spans="1:4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</row>
    <row r="728" spans="1:4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</row>
    <row r="729" spans="1:4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</row>
    <row r="730" spans="1:4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</row>
    <row r="731" spans="1:4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</row>
    <row r="732" spans="1:4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</row>
    <row r="733" spans="1:4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</row>
    <row r="734" spans="1:4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</row>
    <row r="735" spans="1:4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</row>
    <row r="736" spans="1:4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</row>
    <row r="737" spans="1:4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</row>
    <row r="738" spans="1:4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</row>
    <row r="739" spans="1:4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</row>
    <row r="740" spans="1:4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</row>
    <row r="741" spans="1:4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</row>
    <row r="742" spans="1:4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</row>
    <row r="743" spans="1:4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</row>
    <row r="744" spans="1:4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</row>
    <row r="745" spans="1:4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</row>
    <row r="746" spans="1:4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</row>
    <row r="747" spans="1:4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</row>
    <row r="748" spans="1:4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</row>
    <row r="749" spans="1:4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</row>
    <row r="750" spans="1:4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</row>
    <row r="751" spans="1:4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</row>
    <row r="752" spans="1:4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</row>
    <row r="753" spans="1:4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</row>
    <row r="754" spans="1:4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</row>
    <row r="755" spans="1:4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</row>
    <row r="756" spans="1:4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</row>
    <row r="757" spans="1:4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</row>
    <row r="758" spans="1:4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</row>
    <row r="759" spans="1:4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</row>
    <row r="760" spans="1:4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</row>
    <row r="761" spans="1:4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</row>
    <row r="762" spans="1:4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</row>
    <row r="763" spans="1:4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</row>
    <row r="764" spans="1:4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</row>
    <row r="765" spans="1:4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</row>
    <row r="766" spans="1:4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</row>
    <row r="767" spans="1:4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</row>
    <row r="768" spans="1:4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</row>
    <row r="769" spans="1:4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</row>
    <row r="770" spans="1:4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</row>
    <row r="771" spans="1:4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</row>
    <row r="772" spans="1:4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</row>
    <row r="773" spans="1:4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</row>
    <row r="774" spans="1:4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</row>
    <row r="775" spans="1:4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</row>
    <row r="776" spans="1:4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</row>
    <row r="777" spans="1:4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</row>
    <row r="778" spans="1:4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</row>
    <row r="779" spans="1:4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</row>
    <row r="780" spans="1:4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</row>
    <row r="781" spans="1:4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</row>
    <row r="782" spans="1:4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</row>
    <row r="783" spans="1:4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</row>
    <row r="784" spans="1:4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</row>
    <row r="785" spans="1:4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</row>
    <row r="786" spans="1:4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</row>
    <row r="787" spans="1:4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</row>
    <row r="788" spans="1:4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</row>
    <row r="789" spans="1:4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</row>
    <row r="790" spans="1:4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</row>
    <row r="791" spans="1:4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</row>
    <row r="792" spans="1:4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</row>
    <row r="793" spans="1:4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</row>
    <row r="794" spans="1:4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</row>
    <row r="795" spans="1:4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</row>
    <row r="796" spans="1:4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</row>
    <row r="797" spans="1:4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</row>
    <row r="798" spans="1:4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</row>
    <row r="799" spans="1:4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</row>
    <row r="800" spans="1:4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</row>
    <row r="801" spans="1:4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</row>
    <row r="802" spans="1:4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</row>
    <row r="803" spans="1:4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</row>
    <row r="804" spans="1:4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</row>
    <row r="805" spans="1:4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</row>
    <row r="806" spans="1:4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</row>
    <row r="807" spans="1:4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</row>
    <row r="808" spans="1:4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</row>
    <row r="809" spans="1:4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</row>
    <row r="810" spans="1:4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</row>
    <row r="811" spans="1:4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</row>
    <row r="812" spans="1:4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</row>
    <row r="813" spans="1:4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</row>
    <row r="814" spans="1:4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</row>
    <row r="815" spans="1:4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</row>
    <row r="816" spans="1:4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</row>
    <row r="817" spans="1:4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</row>
    <row r="818" spans="1:4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</row>
    <row r="819" spans="1:4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</row>
    <row r="820" spans="1:4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</row>
    <row r="821" spans="1:4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</row>
    <row r="822" spans="1:4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</row>
    <row r="823" spans="1:4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</row>
    <row r="824" spans="1:4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</row>
    <row r="825" spans="1:4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</row>
    <row r="826" spans="1:4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</row>
    <row r="827" spans="1:4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</row>
    <row r="828" spans="1:4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</row>
    <row r="829" spans="1:4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</row>
    <row r="830" spans="1:4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</row>
    <row r="831" spans="1:4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</row>
    <row r="832" spans="1:4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</row>
    <row r="833" spans="1:4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</row>
    <row r="834" spans="1:4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</row>
    <row r="835" spans="1:4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</row>
    <row r="836" spans="1:4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</row>
    <row r="837" spans="1:4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</row>
    <row r="838" spans="1:4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</row>
    <row r="839" spans="1:4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</row>
    <row r="840" spans="1:4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</row>
    <row r="841" spans="1:4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</row>
    <row r="842" spans="1:4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</row>
    <row r="843" spans="1:4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</row>
    <row r="844" spans="1:4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</row>
    <row r="845" spans="1:4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</row>
    <row r="846" spans="1:4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</row>
    <row r="847" spans="1:4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</row>
    <row r="848" spans="1:4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</row>
    <row r="849" spans="1:4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</row>
    <row r="850" spans="1:4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</row>
    <row r="851" spans="1:4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</row>
    <row r="852" spans="1:4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</row>
    <row r="853" spans="1:4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</row>
    <row r="854" spans="1:4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</row>
    <row r="855" spans="1:4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</row>
    <row r="856" spans="1:4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</row>
    <row r="857" spans="1:4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</row>
    <row r="858" spans="1:4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</row>
    <row r="859" spans="1:4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</row>
    <row r="860" spans="1:4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</row>
    <row r="861" spans="1:4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</row>
    <row r="862" spans="1:4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</row>
    <row r="863" spans="1:4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</row>
    <row r="864" spans="1:4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</row>
    <row r="865" spans="1:4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</row>
    <row r="866" spans="1:4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</row>
    <row r="867" spans="1:4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</row>
    <row r="868" spans="1:4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</row>
    <row r="869" spans="1:4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</row>
    <row r="870" spans="1:4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</row>
    <row r="871" spans="1:4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</row>
    <row r="872" spans="1:4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</row>
    <row r="873" spans="1:4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</row>
    <row r="874" spans="1:4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</row>
    <row r="875" spans="1:4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</row>
    <row r="876" spans="1:4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</row>
    <row r="877" spans="1:4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</row>
    <row r="878" spans="1:4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</row>
    <row r="879" spans="1:4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</row>
    <row r="880" spans="1:4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</row>
    <row r="881" spans="1:4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</row>
    <row r="882" spans="1:4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</row>
    <row r="883" spans="1:4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</row>
    <row r="884" spans="1:4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</row>
    <row r="885" spans="1:4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</row>
    <row r="886" spans="1:4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</row>
    <row r="887" spans="1:4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</row>
    <row r="888" spans="1:4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</row>
    <row r="889" spans="1:4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</row>
    <row r="890" spans="1:4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</row>
    <row r="891" spans="1:4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</row>
    <row r="892" spans="1:4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</row>
    <row r="893" spans="1:4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</row>
    <row r="894" spans="1:4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</row>
    <row r="895" spans="1:4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</row>
    <row r="896" spans="1:4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</row>
    <row r="897" spans="1:4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</row>
    <row r="898" spans="1:4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</row>
    <row r="899" spans="1:4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</row>
    <row r="900" spans="1:4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</row>
    <row r="901" spans="1:4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</row>
    <row r="902" spans="1:4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</row>
    <row r="903" spans="1:4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</row>
    <row r="904" spans="1:4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</row>
    <row r="905" spans="1:4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</row>
    <row r="906" spans="1:4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</row>
    <row r="907" spans="1:4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</row>
    <row r="908" spans="1:4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</row>
    <row r="909" spans="1:4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</row>
    <row r="910" spans="1:4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</row>
    <row r="911" spans="1:4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</row>
    <row r="912" spans="1:4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</row>
    <row r="913" spans="1:4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</row>
    <row r="914" spans="1:4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</row>
    <row r="915" spans="1:4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</row>
    <row r="916" spans="1:4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</row>
    <row r="917" spans="1:4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</row>
    <row r="918" spans="1:4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</row>
    <row r="919" spans="1:4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</row>
    <row r="920" spans="1:4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</row>
    <row r="921" spans="1:4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</row>
    <row r="922" spans="1:4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</row>
    <row r="923" spans="1:4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</row>
    <row r="924" spans="1:4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</row>
    <row r="925" spans="1:4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</row>
    <row r="926" spans="1:4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</row>
    <row r="927" spans="1:4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</row>
    <row r="928" spans="1:4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</row>
    <row r="929" spans="1:4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</row>
    <row r="930" spans="1:4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</row>
    <row r="931" spans="1:4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</row>
    <row r="932" spans="1:4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</row>
    <row r="933" spans="1:4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</row>
    <row r="934" spans="1:4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</row>
    <row r="935" spans="1:4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</row>
    <row r="936" spans="1:4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</row>
    <row r="937" spans="1:4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</row>
    <row r="938" spans="1:4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</row>
    <row r="939" spans="1:4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</row>
    <row r="940" spans="1:4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</row>
    <row r="941" spans="1:4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</row>
    <row r="942" spans="1:4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</row>
    <row r="943" spans="1:4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</row>
    <row r="944" spans="1:4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</row>
    <row r="945" spans="1:4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</row>
    <row r="946" spans="1:4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</row>
    <row r="947" spans="1:4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</row>
    <row r="948" spans="1:4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</row>
    <row r="949" spans="1:4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</row>
    <row r="950" spans="1:4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</row>
    <row r="951" spans="1:4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</row>
    <row r="952" spans="1:4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</row>
    <row r="953" spans="1:4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</row>
    <row r="954" spans="1:4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</row>
    <row r="955" spans="1:4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</row>
    <row r="956" spans="1:4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</row>
    <row r="957" spans="1:4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</row>
    <row r="958" spans="1:4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</row>
    <row r="959" spans="1:4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</row>
    <row r="960" spans="1:4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</row>
    <row r="961" spans="1:4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</row>
    <row r="962" spans="1:4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</row>
    <row r="963" spans="1:4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</row>
    <row r="964" spans="1:4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</row>
    <row r="965" spans="1:4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</row>
    <row r="966" spans="1:4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</row>
    <row r="967" spans="1:4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</row>
    <row r="968" spans="1:4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</row>
    <row r="969" spans="1:4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</row>
    <row r="970" spans="1:4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</row>
    <row r="971" spans="1:4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</row>
    <row r="972" spans="1:4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</row>
    <row r="973" spans="1:4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</row>
    <row r="974" spans="1:4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</row>
    <row r="975" spans="1:4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</row>
    <row r="976" spans="1:4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</row>
    <row r="977" spans="1:4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</row>
    <row r="978" spans="1:4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</row>
    <row r="979" spans="1:4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</row>
    <row r="980" spans="1:4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</row>
    <row r="981" spans="1:4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</row>
    <row r="982" spans="1:4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</row>
    <row r="983" spans="1:4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</row>
    <row r="984" spans="1:4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</row>
    <row r="985" spans="1:4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</row>
    <row r="986" spans="1:4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</row>
    <row r="987" spans="1:4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</row>
    <row r="988" spans="1:4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</row>
    <row r="989" spans="1:4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</row>
    <row r="990" spans="1:4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</row>
    <row r="991" spans="1:4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</row>
    <row r="992" spans="1:4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</row>
    <row r="993" spans="1:4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</row>
    <row r="994" spans="1:4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</row>
    <row r="995" spans="1:4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</row>
    <row r="996" spans="1:4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</row>
    <row r="997" spans="1:4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</row>
    <row r="998" spans="1:4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</row>
    <row r="999" spans="1:4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</row>
    <row r="1000" spans="1:4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</row>
    <row r="1001" spans="1:46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</row>
    <row r="1002" spans="1:46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</row>
  </sheetData>
  <sheetProtection algorithmName="SHA-512" hashValue="la+I48Usgb0Y+YKO9UT9BdJywHYJEpvV1jB56qEQ8dzIOQm3nu1XamAg37OQGk5JIi7B41uTOTYvyYG/itoaCg==" saltValue="68yJMJr9fs394QCcR7dAGA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A4:D24" name="Редактируемые ячейки"/>
  </protectedRanges>
  <mergeCells count="6">
    <mergeCell ref="A1:E1"/>
    <mergeCell ref="F1:AH1"/>
    <mergeCell ref="A2:D2"/>
    <mergeCell ref="E2:X2"/>
    <mergeCell ref="Y2:AG2"/>
    <mergeCell ref="AH2:AH3"/>
  </mergeCells>
  <dataValidations count="2">
    <dataValidation type="date" allowBlank="1" showInputMessage="1" showErrorMessage="1" sqref="A4:B24">
      <formula1>1</formula1>
      <formula2>49310</formula2>
    </dataValidation>
    <dataValidation type="list" allowBlank="1" showInputMessage="1" showErrorMessage="1" sqref="D4:D24">
      <formula1>$AN$5:$AN$13</formula1>
    </dataValidation>
  </dataValidations>
  <pageMargins left="0.7" right="0.7" top="0.75" bottom="0.75" header="0.3" footer="0.3"/>
  <pageSetup paperSize="9" scale="63" orientation="landscape" r:id="rId1"/>
  <rowBreaks count="1" manualBreakCount="1">
    <brk id="26" max="24" man="1"/>
  </rowBreaks>
  <colBreaks count="1" manualBreakCount="1">
    <brk id="24" max="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395 ГК РФ</vt:lpstr>
      <vt:lpstr>'395 ГК РФ'!Область_печати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dcterms:created xsi:type="dcterms:W3CDTF">2015-07-13T08:32:52Z</dcterms:created>
  <dcterms:modified xsi:type="dcterms:W3CDTF">2015-12-18T08:59:28Z</dcterms:modified>
</cp:coreProperties>
</file>